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20" windowHeight="3630" activeTab="0"/>
  </bookViews>
  <sheets>
    <sheet name="GPX pg.9" sheetId="1" r:id="rId1"/>
    <sheet name="pg. 23" sheetId="2" r:id="rId2"/>
    <sheet name="GPX pg.46" sheetId="3" r:id="rId3"/>
    <sheet name="LOW" sheetId="4" r:id="rId4"/>
    <sheet name="HIGH" sheetId="5" r:id="rId5"/>
    <sheet name="Dividend" sheetId="6" r:id="rId6"/>
  </sheets>
  <definedNames>
    <definedName name="OLE_LINK1" localSheetId="1">'pg. 23'!$A$1</definedName>
  </definedNames>
  <calcPr fullCalcOnLoad="1"/>
</workbook>
</file>

<file path=xl/sharedStrings.xml><?xml version="1.0" encoding="utf-8"?>
<sst xmlns="http://schemas.openxmlformats.org/spreadsheetml/2006/main" count="234" uniqueCount="168">
  <si>
    <t>Year 1: 2003</t>
  </si>
  <si>
    <t>Year 2: 2004</t>
  </si>
  <si>
    <t xml:space="preserve">Year 3: 2005 </t>
  </si>
  <si>
    <t>Year 4: 2006</t>
  </si>
  <si>
    <t>Gross Revenue</t>
  </si>
  <si>
    <t>Salaries &amp; Management</t>
  </si>
  <si>
    <t>Legal &amp; Accounting</t>
  </si>
  <si>
    <t>Office &amp; Insurance</t>
  </si>
  <si>
    <t xml:space="preserve"> Advertising &amp; Promotion</t>
  </si>
  <si>
    <t>Travel</t>
  </si>
  <si>
    <t xml:space="preserve">Cash Flow </t>
  </si>
  <si>
    <t>Opening Balance</t>
  </si>
  <si>
    <t>Closing Balance</t>
  </si>
  <si>
    <t>Operating Float</t>
  </si>
  <si>
    <t>Total Expenses</t>
  </si>
  <si>
    <t>Net</t>
  </si>
  <si>
    <t>Expenses</t>
  </si>
  <si>
    <t>From Operations</t>
  </si>
  <si>
    <t>Investor</t>
  </si>
  <si>
    <t>LOW estimate</t>
  </si>
  <si>
    <t>Gross Operating Capital</t>
  </si>
  <si>
    <t>LOW est.</t>
  </si>
  <si>
    <t>HIGH est.</t>
  </si>
  <si>
    <t>Cards distributed</t>
  </si>
  <si>
    <t>Transaction Type</t>
  </si>
  <si>
    <t>GPX Card Sales / Reload Price:</t>
  </si>
  <si>
    <t>Reload Fee</t>
  </si>
  <si>
    <t>POS Transaction Fee:</t>
  </si>
  <si>
    <t>Domestic Purchase</t>
  </si>
  <si>
    <r>
      <t xml:space="preserve">Card-Pack Sale </t>
    </r>
    <r>
      <rPr>
        <vertAlign val="superscript"/>
        <sz val="12"/>
        <rFont val="Times New Roman"/>
        <family val="1"/>
      </rPr>
      <t>(a)</t>
    </r>
  </si>
  <si>
    <t>ATM Transaction Fee:</t>
  </si>
  <si>
    <t>International ATM Withdrawl</t>
  </si>
  <si>
    <t>Domestic ATM Withdrawl</t>
  </si>
  <si>
    <t>Domestic Declined ATM Withdrawl</t>
  </si>
  <si>
    <t>International Declined ATM Withdrawl</t>
  </si>
  <si>
    <t>Balance Inquiry at ATM</t>
  </si>
  <si>
    <t>Other Fees:</t>
  </si>
  <si>
    <t>Account Statement Fee</t>
  </si>
  <si>
    <r>
      <t xml:space="preserve">Balance Transfer Fee </t>
    </r>
    <r>
      <rPr>
        <vertAlign val="superscript"/>
        <sz val="12"/>
        <rFont val="Times New Roman"/>
        <family val="1"/>
      </rPr>
      <t>(a)</t>
    </r>
  </si>
  <si>
    <t>Bank</t>
  </si>
  <si>
    <t>Monthly Maintenance Fee:</t>
  </si>
  <si>
    <t>Active Account - over one month</t>
  </si>
  <si>
    <t>Inactive Account - over 120 days</t>
  </si>
  <si>
    <t>Interest on Account Balance - "float"</t>
  </si>
  <si>
    <t>(d)</t>
  </si>
  <si>
    <t>Wholesaler / Retailer</t>
  </si>
  <si>
    <t>-</t>
  </si>
  <si>
    <r>
      <t>(a)</t>
    </r>
    <r>
      <rPr>
        <sz val="12"/>
        <rFont val="Times New Roman"/>
        <family val="0"/>
      </rPr>
      <t xml:space="preserve"> Includes first load fee.</t>
    </r>
  </si>
  <si>
    <t>GPX  Global Payment Exchange</t>
  </si>
  <si>
    <r>
      <t>(d)</t>
    </r>
    <r>
      <rPr>
        <sz val="12"/>
        <rFont val="Times New Roman"/>
        <family val="0"/>
      </rPr>
      <t xml:space="preserve"> Actual 'pass-through' processor network cost.</t>
    </r>
  </si>
  <si>
    <r>
      <t xml:space="preserve">Retail Price </t>
    </r>
    <r>
      <rPr>
        <sz val="12"/>
        <rFont val="Times New Roman"/>
        <family val="1"/>
      </rPr>
      <t>(Total Income)</t>
    </r>
  </si>
  <si>
    <t>LOW Estimate</t>
  </si>
  <si>
    <t>Annual Dividends</t>
  </si>
  <si>
    <t>HIGH Estimate</t>
  </si>
  <si>
    <t>HIGH estimate</t>
  </si>
  <si>
    <r>
      <t xml:space="preserve">Card Replacement Fee </t>
    </r>
    <r>
      <rPr>
        <vertAlign val="superscript"/>
        <sz val="12"/>
        <rFont val="Times New Roman"/>
        <family val="1"/>
      </rPr>
      <t>(b)</t>
    </r>
  </si>
  <si>
    <t>4-Year Projections</t>
  </si>
  <si>
    <r>
      <t>(c)</t>
    </r>
    <r>
      <rPr>
        <sz val="12"/>
        <rFont val="Times New Roman"/>
        <family val="0"/>
      </rPr>
      <t xml:space="preserve"> Fee to replace a lost or stolen card, for example.</t>
    </r>
  </si>
  <si>
    <t>Cashanywhere</t>
  </si>
  <si>
    <t>GPX Card Management Re-Marketing Pricing Schedule</t>
  </si>
  <si>
    <t>ZZ Cash Costs</t>
  </si>
  <si>
    <t>Client Program Setup</t>
  </si>
  <si>
    <t>Client Applications Interface</t>
  </si>
  <si>
    <t>Client Program Management Fee / mo.</t>
  </si>
  <si>
    <t>Client Consulting Development Costs</t>
  </si>
  <si>
    <t>Quoted</t>
  </si>
  <si>
    <t>Standard Card Transactions</t>
  </si>
  <si>
    <t># of Aggregate Transactions</t>
  </si>
  <si>
    <t>1-10,000</t>
  </si>
  <si>
    <t>10,001-25,000</t>
  </si>
  <si>
    <t>25,000-50,000</t>
  </si>
  <si>
    <t>50,000+</t>
  </si>
  <si>
    <t>50,000  +</t>
  </si>
  <si>
    <t>Issue Card</t>
  </si>
  <si>
    <t>with first load</t>
  </si>
  <si>
    <t>Fund Card Load Fee</t>
  </si>
  <si>
    <t>ATM Withdrawals</t>
  </si>
  <si>
    <t>Point-of-Sale Purchase</t>
  </si>
  <si>
    <t>International ATM Withdrawal</t>
  </si>
  <si>
    <t>International Purchase</t>
  </si>
  <si>
    <t>Paper Statement Fee / mo.</t>
  </si>
  <si>
    <t>Other Card Transactions</t>
  </si>
  <si>
    <t>Declined ATM Withdrawal</t>
  </si>
  <si>
    <t>Declined International ATM Withdrawal</t>
  </si>
  <si>
    <t>ATM Inquiry</t>
  </si>
  <si>
    <t>Declined ATM Inquiry</t>
  </si>
  <si>
    <t>International ATM Inquiry</t>
  </si>
  <si>
    <t>Declined International ATM Inquiry</t>
  </si>
  <si>
    <t>Declined Point-of-Sale Purchase</t>
  </si>
  <si>
    <t>POS Return</t>
  </si>
  <si>
    <t>Declined POS Return</t>
  </si>
  <si>
    <t>POS Inquiry</t>
  </si>
  <si>
    <t>Declined POS Inquiry</t>
  </si>
  <si>
    <t>Declined International Purchase</t>
  </si>
  <si>
    <t>International Purchase Return</t>
  </si>
  <si>
    <t>Declined International Purchase Return</t>
  </si>
  <si>
    <t>International POS Inquiry</t>
  </si>
  <si>
    <t>Declined International POS Inquiry</t>
  </si>
  <si>
    <t>Other Transactions</t>
  </si>
  <si>
    <t>Card to Non-Support Card</t>
  </si>
  <si>
    <t xml:space="preserve"> Not Available </t>
  </si>
  <si>
    <t>Card to Support Account</t>
  </si>
  <si>
    <t>Card to non-Support Account</t>
  </si>
  <si>
    <t>Pass-though to Support Account</t>
  </si>
  <si>
    <t>Pass-though to non-Support Account</t>
  </si>
  <si>
    <t>Direct Deposit to Card DDA</t>
  </si>
  <si>
    <t>Cancel Card</t>
  </si>
  <si>
    <t>Dormancy Fee (after 3 mos)</t>
  </si>
  <si>
    <t>Bank Card to Bank Card</t>
  </si>
  <si>
    <t>Non Support Credit Card to Support Card</t>
  </si>
  <si>
    <t>Non Support Debit Card to Support Card</t>
  </si>
  <si>
    <t>Embossing for 500 cards is .75 per card</t>
  </si>
  <si>
    <t>Embossing for 5,000 cards is .50 per card</t>
  </si>
  <si>
    <t>Embossing for 25,000 cards is .25 per card</t>
  </si>
  <si>
    <t>Embossing for 50,000 cards is .17 per card</t>
  </si>
  <si>
    <t>SHIPPING GPX CARD TO RETAILER</t>
  </si>
  <si>
    <t>SALE OF GPX CARD-ACTIVATE AND LOAD / RELOAD</t>
  </si>
  <si>
    <t>GPX CARD TRANSACTIONS - ATM WITHDRAWAL AND POS PURCHASE</t>
  </si>
  <si>
    <t>GPX CARD ACTIVITY REPORTING AND FEES DISTRIBUTION</t>
  </si>
  <si>
    <t xml:space="preserve">GPX CARD PRODUCTION </t>
  </si>
  <si>
    <t>THE BANK</t>
  </si>
  <si>
    <t>• Create GPX Card number database</t>
  </si>
  <si>
    <t>• Provide physical warehousing facility</t>
  </si>
  <si>
    <t>• Physical inventory control and management</t>
  </si>
  <si>
    <t>• Maintain Card database inactive card numbers</t>
  </si>
  <si>
    <t>• Create sales order software</t>
  </si>
  <si>
    <t>• Retailer Card order processing</t>
  </si>
  <si>
    <t>• Retailer Card fulfillment</t>
  </si>
  <si>
    <t>• Update GPX Card number database</t>
  </si>
  <si>
    <t>• Assign retailer account number to Card number database = retailer database</t>
  </si>
  <si>
    <t>• Provide POS activation / load software</t>
  </si>
  <si>
    <t>• Update retailer / Card number database</t>
  </si>
  <si>
    <t xml:space="preserve">• Transfer funds from retailer debit account to </t>
  </si>
  <si>
    <t>• Processor / network transaction processing</t>
  </si>
  <si>
    <t>• Update activated Card account / database</t>
  </si>
  <si>
    <t>• Transfer funds from Bank to retailer account</t>
  </si>
  <si>
    <t>• Post transaction activity to general ledger</t>
  </si>
  <si>
    <t>• Reconcile reports / posting activities above</t>
  </si>
  <si>
    <t>• Provide backend processing software:</t>
  </si>
  <si>
    <t>• Provide CASHANYWHERE / Bank interface software:</t>
  </si>
  <si>
    <t xml:space="preserve"> - Bank activity report processing</t>
  </si>
  <si>
    <t xml:space="preserve"> - Fee / commission processing</t>
  </si>
  <si>
    <t xml:space="preserve"> - General ledger accounting</t>
  </si>
  <si>
    <t xml:space="preserve"> - Card transactions [number and amount],</t>
  </si>
  <si>
    <t xml:space="preserve">   Bank consumer active Card account</t>
  </si>
  <si>
    <t xml:space="preserve">    By retailer, B Card number</t>
  </si>
  <si>
    <t xml:space="preserve">• Option: electronic funds transfer from </t>
  </si>
  <si>
    <t xml:space="preserve">   CASHANYWHERE’S Bank trust account to retailers' </t>
  </si>
  <si>
    <t xml:space="preserve">   and salesmen's Bank trust accounts. </t>
  </si>
  <si>
    <t xml:space="preserve">   Procedure requires account setups at Bank.</t>
  </si>
  <si>
    <t>• Prepare &amp; distribute fees/commissions checks (See option)</t>
  </si>
  <si>
    <t xml:space="preserve">• Bank provides CASHANYWHERE periodic </t>
  </si>
  <si>
    <t xml:space="preserve">   'Activity Report' (Real-time)</t>
  </si>
  <si>
    <t xml:space="preserve">• Translate 'Activity Report' into CASHANYWHERE </t>
  </si>
  <si>
    <t xml:space="preserve">   database processing format</t>
  </si>
  <si>
    <t>• Create activated Card account / database</t>
  </si>
  <si>
    <t xml:space="preserve">   (real-time posting)</t>
  </si>
  <si>
    <t xml:space="preserve">   real-time posting</t>
  </si>
  <si>
    <t>ZUG GPX &amp; Partners</t>
  </si>
  <si>
    <t>ZUG GPX, Gmbh</t>
  </si>
  <si>
    <t>ZUG GPX 4-YEAR PROJECTIONS</t>
  </si>
  <si>
    <t xml:space="preserve">Start up/ Hardware/ Marketing </t>
  </si>
  <si>
    <t>Valuation:</t>
  </si>
  <si>
    <t>Price Earnings Ratio (x 8)</t>
  </si>
  <si>
    <t>Start up / Hardware / Marketing</t>
  </si>
  <si>
    <t>ZUG GPX DIVIDENDS</t>
  </si>
  <si>
    <t>100% of remaining 65%</t>
  </si>
  <si>
    <t>Founders, Shareholders, European Participants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</si>
</sst>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\ ??/16"/>
  </numFmts>
  <fonts count="17"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23"/>
      <name val="Times New Roman"/>
      <family val="1"/>
    </font>
    <font>
      <b/>
      <sz val="14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7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2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3" fontId="2" fillId="0" borderId="7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2" fillId="0" borderId="7" xfId="17" applyNumberFormat="1" applyFont="1" applyBorder="1" applyAlignment="1">
      <alignment/>
    </xf>
    <xf numFmtId="3" fontId="0" fillId="0" borderId="1" xfId="17" applyNumberFormat="1" applyFont="1" applyBorder="1" applyAlignment="1">
      <alignment/>
    </xf>
    <xf numFmtId="3" fontId="2" fillId="0" borderId="7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9" fontId="0" fillId="0" borderId="7" xfId="0" applyNumberFormat="1" applyBorder="1" applyAlignment="1">
      <alignment/>
    </xf>
    <xf numFmtId="0" fontId="4" fillId="0" borderId="7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3" fillId="0" borderId="3" xfId="0" applyFont="1" applyBorder="1" applyAlignment="1">
      <alignment horizontal="center" wrapText="1"/>
    </xf>
    <xf numFmtId="165" fontId="0" fillId="0" borderId="1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2" borderId="3" xfId="0" applyNumberFormat="1" applyFill="1" applyBorder="1" applyAlignment="1">
      <alignment/>
    </xf>
    <xf numFmtId="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3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/>
    </xf>
    <xf numFmtId="3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7" fillId="0" borderId="6" xfId="0" applyNumberFormat="1" applyFont="1" applyBorder="1" applyAlignment="1">
      <alignment/>
    </xf>
    <xf numFmtId="164" fontId="2" fillId="0" borderId="8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64" fontId="7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64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/>
    </xf>
    <xf numFmtId="164" fontId="10" fillId="0" borderId="3" xfId="0" applyNumberFormat="1" applyFont="1" applyFill="1" applyBorder="1" applyAlignment="1">
      <alignment horizontal="right"/>
    </xf>
    <xf numFmtId="16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9" fillId="0" borderId="3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10" fillId="0" borderId="1" xfId="0" applyFont="1" applyFill="1" applyBorder="1" applyAlignment="1">
      <alignment/>
    </xf>
    <xf numFmtId="0" fontId="3" fillId="0" borderId="6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164" fontId="10" fillId="0" borderId="10" xfId="0" applyNumberFormat="1" applyFont="1" applyFill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6" xfId="0" applyNumberFormat="1" applyFont="1" applyBorder="1" applyAlignment="1">
      <alignment horizontal="center"/>
    </xf>
    <xf numFmtId="9" fontId="0" fillId="0" borderId="2" xfId="0" applyNumberFormat="1" applyFont="1" applyBorder="1" applyAlignment="1">
      <alignment/>
    </xf>
    <xf numFmtId="9" fontId="10" fillId="0" borderId="2" xfId="0" applyNumberFormat="1" applyFont="1" applyFill="1" applyBorder="1" applyAlignment="1">
      <alignment/>
    </xf>
    <xf numFmtId="0" fontId="0" fillId="0" borderId="1" xfId="0" applyFont="1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4" xfId="0" applyBorder="1" applyAlignment="1">
      <alignment horizontal="center" wrapText="1"/>
    </xf>
    <xf numFmtId="165" fontId="0" fillId="0" borderId="11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center"/>
    </xf>
    <xf numFmtId="165" fontId="0" fillId="0" borderId="2" xfId="0" applyNumberFormat="1" applyBorder="1" applyAlignment="1">
      <alignment/>
    </xf>
    <xf numFmtId="165" fontId="0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17" xfId="0" applyBorder="1" applyAlignment="1">
      <alignment/>
    </xf>
    <xf numFmtId="0" fontId="4" fillId="0" borderId="14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/>
    </xf>
    <xf numFmtId="8" fontId="11" fillId="3" borderId="3" xfId="0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8" fontId="11" fillId="4" borderId="3" xfId="0" applyNumberFormat="1" applyFont="1" applyFill="1" applyBorder="1" applyAlignment="1">
      <alignment/>
    </xf>
    <xf numFmtId="8" fontId="11" fillId="3" borderId="3" xfId="0" applyNumberFormat="1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16" fillId="0" borderId="0" xfId="0" applyFont="1" applyBorder="1" applyAlignment="1">
      <alignment horizontal="left" vertical="top"/>
    </xf>
    <xf numFmtId="9" fontId="0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9" fontId="0" fillId="0" borderId="6" xfId="0" applyNumberFormat="1" applyFont="1" applyBorder="1" applyAlignment="1">
      <alignment horizontal="center" vertical="center" textRotation="90"/>
    </xf>
    <xf numFmtId="9" fontId="0" fillId="0" borderId="10" xfId="0" applyNumberFormat="1" applyFont="1" applyBorder="1" applyAlignment="1">
      <alignment horizontal="center" vertical="center" textRotation="90"/>
    </xf>
    <xf numFmtId="9" fontId="0" fillId="0" borderId="13" xfId="0" applyNumberFormat="1" applyFont="1" applyBorder="1" applyAlignment="1">
      <alignment horizontal="center" vertical="center" textRotation="90"/>
    </xf>
    <xf numFmtId="0" fontId="12" fillId="3" borderId="3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1" fillId="3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165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25</xdr:row>
      <xdr:rowOff>9525</xdr:rowOff>
    </xdr:from>
    <xdr:to>
      <xdr:col>10</xdr:col>
      <xdr:colOff>0</xdr:colOff>
      <xdr:row>30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5400675"/>
          <a:ext cx="2019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zoomScale="75" zoomScaleNormal="75" workbookViewId="0" topLeftCell="A13">
      <selection activeCell="G28" sqref="G28"/>
    </sheetView>
  </sheetViews>
  <sheetFormatPr defaultColWidth="9.00390625" defaultRowHeight="15.75"/>
  <cols>
    <col min="1" max="1" width="5.125" style="0" customWidth="1"/>
    <col min="2" max="2" width="36.625" style="0" customWidth="1"/>
    <col min="3" max="3" width="13.00390625" style="0" customWidth="1"/>
    <col min="4" max="4" width="8.875" style="0" customWidth="1"/>
    <col min="5" max="5" width="2.125" style="0" customWidth="1"/>
    <col min="6" max="6" width="10.625" style="71" customWidth="1"/>
    <col min="7" max="7" width="7.875" style="0" customWidth="1"/>
    <col min="8" max="8" width="11.625" style="0" customWidth="1"/>
    <col min="9" max="9" width="7.625" style="0" customWidth="1"/>
    <col min="10" max="10" width="11.75390625" style="0" customWidth="1"/>
  </cols>
  <sheetData>
    <row r="1" spans="1:10" ht="20.25">
      <c r="A1" s="95" t="s">
        <v>48</v>
      </c>
      <c r="B1" s="95"/>
      <c r="J1" s="72"/>
    </row>
    <row r="2" spans="1:10" ht="18.75" customHeight="1">
      <c r="A2" s="74"/>
      <c r="J2" s="72"/>
    </row>
    <row r="3" spans="1:10" s="70" customFormat="1" ht="30.75" customHeight="1">
      <c r="A3" s="81" t="s">
        <v>24</v>
      </c>
      <c r="B3" s="93"/>
      <c r="C3" s="84" t="s">
        <v>50</v>
      </c>
      <c r="D3" s="94" t="s">
        <v>39</v>
      </c>
      <c r="E3" s="93"/>
      <c r="F3" s="229" t="s">
        <v>58</v>
      </c>
      <c r="G3" s="208"/>
      <c r="H3" s="230" t="s">
        <v>158</v>
      </c>
      <c r="I3" s="231"/>
      <c r="J3" s="84" t="s">
        <v>45</v>
      </c>
    </row>
    <row r="4" spans="1:10" ht="9" customHeight="1">
      <c r="A4" s="90"/>
      <c r="B4" s="77"/>
      <c r="C4" s="91"/>
      <c r="D4" s="43"/>
      <c r="E4" s="77"/>
      <c r="F4" s="155"/>
      <c r="G4" s="42"/>
      <c r="H4" s="156"/>
      <c r="I4" s="75"/>
      <c r="J4" s="158"/>
    </row>
    <row r="5" spans="1:10" ht="15.75">
      <c r="A5" s="82" t="s">
        <v>25</v>
      </c>
      <c r="B5" s="77"/>
      <c r="C5" s="85"/>
      <c r="D5" s="85"/>
      <c r="E5" s="77"/>
      <c r="F5" s="155"/>
      <c r="G5" s="77"/>
      <c r="H5" s="157"/>
      <c r="I5" s="76"/>
      <c r="J5" s="43"/>
    </row>
    <row r="6" spans="1:10" ht="18.75">
      <c r="A6" s="83"/>
      <c r="B6" s="78" t="s">
        <v>29</v>
      </c>
      <c r="C6" s="86">
        <v>7</v>
      </c>
      <c r="D6" s="86">
        <v>0.75</v>
      </c>
      <c r="E6" s="78"/>
      <c r="F6" s="160">
        <v>4.69</v>
      </c>
      <c r="G6" s="79">
        <v>0.75</v>
      </c>
      <c r="H6" s="86">
        <v>1.56</v>
      </c>
      <c r="I6" s="88">
        <v>0.25</v>
      </c>
      <c r="J6" s="159"/>
    </row>
    <row r="7" spans="1:10" ht="15.75">
      <c r="A7" s="83"/>
      <c r="B7" s="78" t="s">
        <v>26</v>
      </c>
      <c r="C7" s="86">
        <v>4</v>
      </c>
      <c r="D7" s="86">
        <v>0.1</v>
      </c>
      <c r="E7" s="78"/>
      <c r="F7" s="160">
        <v>2.93</v>
      </c>
      <c r="G7" s="79">
        <v>0.75</v>
      </c>
      <c r="H7" s="86">
        <v>0.98</v>
      </c>
      <c r="I7" s="88">
        <v>0.25</v>
      </c>
      <c r="J7" s="159"/>
    </row>
    <row r="8" spans="1:10" ht="15.75">
      <c r="A8" s="83" t="s">
        <v>27</v>
      </c>
      <c r="B8" s="78"/>
      <c r="C8" s="86"/>
      <c r="D8" s="86"/>
      <c r="E8" s="78"/>
      <c r="F8" s="160"/>
      <c r="G8" s="78"/>
      <c r="H8" s="86"/>
      <c r="I8" s="89"/>
      <c r="J8" s="159"/>
    </row>
    <row r="9" spans="1:10" ht="15.75">
      <c r="A9" s="83"/>
      <c r="B9" s="78" t="s">
        <v>28</v>
      </c>
      <c r="C9" s="86">
        <v>1</v>
      </c>
      <c r="D9" s="86">
        <v>0.35</v>
      </c>
      <c r="E9" s="78"/>
      <c r="F9" s="160">
        <v>0.49</v>
      </c>
      <c r="G9" s="79">
        <v>0.75</v>
      </c>
      <c r="H9" s="86">
        <v>0.16</v>
      </c>
      <c r="I9" s="88">
        <v>0.25</v>
      </c>
      <c r="J9" s="159"/>
    </row>
    <row r="10" spans="1:10" ht="15.75">
      <c r="A10" s="83"/>
      <c r="B10" s="78" t="s">
        <v>79</v>
      </c>
      <c r="C10" s="86">
        <v>2.5</v>
      </c>
      <c r="D10" s="86">
        <v>1.35</v>
      </c>
      <c r="E10" s="78"/>
      <c r="F10" s="160">
        <v>0.86</v>
      </c>
      <c r="G10" s="79">
        <v>0.75</v>
      </c>
      <c r="H10" s="86">
        <v>0.29</v>
      </c>
      <c r="I10" s="88">
        <v>0.25</v>
      </c>
      <c r="J10" s="159"/>
    </row>
    <row r="11" spans="1:10" ht="15.75">
      <c r="A11" s="83" t="s">
        <v>30</v>
      </c>
      <c r="B11" s="78"/>
      <c r="C11" s="86"/>
      <c r="D11" s="86"/>
      <c r="E11" s="78"/>
      <c r="F11" s="160"/>
      <c r="G11" s="78"/>
      <c r="H11" s="86"/>
      <c r="I11" s="89"/>
      <c r="J11" s="159"/>
    </row>
    <row r="12" spans="1:10" ht="15.75">
      <c r="A12" s="83"/>
      <c r="B12" s="78" t="s">
        <v>32</v>
      </c>
      <c r="C12" s="86">
        <v>1.5</v>
      </c>
      <c r="D12" s="86">
        <v>0.9</v>
      </c>
      <c r="E12" s="78"/>
      <c r="F12" s="160">
        <v>0.45</v>
      </c>
      <c r="G12" s="79">
        <v>0.75</v>
      </c>
      <c r="H12" s="86">
        <v>0.15</v>
      </c>
      <c r="I12" s="88">
        <v>0.25</v>
      </c>
      <c r="J12" s="159"/>
    </row>
    <row r="13" spans="1:10" ht="15.75">
      <c r="A13" s="83"/>
      <c r="B13" s="78" t="s">
        <v>31</v>
      </c>
      <c r="C13" s="86">
        <v>4</v>
      </c>
      <c r="D13" s="86">
        <v>3</v>
      </c>
      <c r="E13" s="78"/>
      <c r="F13" s="160">
        <v>0.75</v>
      </c>
      <c r="G13" s="79">
        <v>0.75</v>
      </c>
      <c r="H13" s="86">
        <v>0.25</v>
      </c>
      <c r="I13" s="88">
        <v>0.25</v>
      </c>
      <c r="J13" s="159"/>
    </row>
    <row r="14" spans="1:10" ht="18.75">
      <c r="A14" s="83"/>
      <c r="B14" s="78" t="s">
        <v>33</v>
      </c>
      <c r="C14" s="86">
        <v>1.15</v>
      </c>
      <c r="D14" s="86">
        <v>0.6</v>
      </c>
      <c r="E14" s="80" t="s">
        <v>44</v>
      </c>
      <c r="F14" s="161">
        <v>0.41</v>
      </c>
      <c r="G14" s="79">
        <v>0.75</v>
      </c>
      <c r="H14" s="86">
        <v>0.14</v>
      </c>
      <c r="I14" s="88">
        <v>0.25</v>
      </c>
      <c r="J14" s="159" t="s">
        <v>46</v>
      </c>
    </row>
    <row r="15" spans="1:10" ht="15.75">
      <c r="A15" s="83"/>
      <c r="B15" s="78" t="s">
        <v>34</v>
      </c>
      <c r="C15" s="86">
        <v>1.6</v>
      </c>
      <c r="D15" s="86">
        <v>1</v>
      </c>
      <c r="E15" s="78"/>
      <c r="F15" s="160">
        <v>0.45</v>
      </c>
      <c r="G15" s="79">
        <v>0.75</v>
      </c>
      <c r="H15" s="86">
        <v>0.15</v>
      </c>
      <c r="I15" s="88">
        <v>0.25</v>
      </c>
      <c r="J15" s="159" t="s">
        <v>46</v>
      </c>
    </row>
    <row r="16" spans="1:10" ht="15.75">
      <c r="A16" s="83"/>
      <c r="B16" s="78" t="s">
        <v>35</v>
      </c>
      <c r="C16" s="86">
        <v>1.15</v>
      </c>
      <c r="D16" s="86">
        <v>0.6</v>
      </c>
      <c r="E16" s="78"/>
      <c r="F16" s="160">
        <v>0.41</v>
      </c>
      <c r="G16" s="79">
        <v>0.75</v>
      </c>
      <c r="H16" s="86">
        <v>0.14</v>
      </c>
      <c r="I16" s="88">
        <v>0.25</v>
      </c>
      <c r="J16" s="159" t="s">
        <v>46</v>
      </c>
    </row>
    <row r="17" spans="1:10" ht="15.75">
      <c r="A17" s="83" t="s">
        <v>36</v>
      </c>
      <c r="B17" s="78"/>
      <c r="C17" s="86"/>
      <c r="D17" s="86"/>
      <c r="E17" s="78"/>
      <c r="F17" s="160"/>
      <c r="G17" s="78"/>
      <c r="H17" s="86"/>
      <c r="I17" s="89"/>
      <c r="J17" s="159"/>
    </row>
    <row r="18" spans="1:10" ht="18.75">
      <c r="A18" s="83"/>
      <c r="B18" s="78" t="s">
        <v>38</v>
      </c>
      <c r="C18" s="86">
        <v>0</v>
      </c>
      <c r="D18" s="86">
        <v>0</v>
      </c>
      <c r="E18" s="78"/>
      <c r="F18" s="160">
        <v>0</v>
      </c>
      <c r="G18" s="79">
        <v>0.75</v>
      </c>
      <c r="H18" s="86">
        <v>0</v>
      </c>
      <c r="I18" s="88">
        <v>0.25</v>
      </c>
      <c r="J18" s="159" t="s">
        <v>46</v>
      </c>
    </row>
    <row r="19" spans="1:10" ht="15.75">
      <c r="A19" s="83"/>
      <c r="B19" s="78" t="s">
        <v>37</v>
      </c>
      <c r="C19" s="86">
        <v>0</v>
      </c>
      <c r="D19" s="86">
        <v>0</v>
      </c>
      <c r="E19" s="78"/>
      <c r="F19" s="160">
        <v>0</v>
      </c>
      <c r="G19" s="79">
        <v>0.75</v>
      </c>
      <c r="H19" s="86">
        <v>0</v>
      </c>
      <c r="I19" s="88">
        <v>0.25</v>
      </c>
      <c r="J19" s="159" t="s">
        <v>46</v>
      </c>
    </row>
    <row r="20" spans="1:10" ht="18.75">
      <c r="A20" s="83"/>
      <c r="B20" s="78" t="s">
        <v>55</v>
      </c>
      <c r="C20" s="86"/>
      <c r="D20" s="86"/>
      <c r="E20" s="78"/>
      <c r="F20" s="160"/>
      <c r="G20" s="79"/>
      <c r="H20" s="86"/>
      <c r="I20" s="88"/>
      <c r="J20" s="159"/>
    </row>
    <row r="21" spans="1:10" ht="15.75">
      <c r="A21" s="83" t="s">
        <v>40</v>
      </c>
      <c r="B21" s="78"/>
      <c r="C21" s="86"/>
      <c r="D21" s="86"/>
      <c r="E21" s="78"/>
      <c r="F21" s="160"/>
      <c r="G21" s="78"/>
      <c r="H21" s="86"/>
      <c r="I21" s="89"/>
      <c r="J21" s="159"/>
    </row>
    <row r="22" spans="1:10" ht="15.75">
      <c r="A22" s="83"/>
      <c r="B22" s="78" t="s">
        <v>41</v>
      </c>
      <c r="C22" s="86">
        <v>1.75</v>
      </c>
      <c r="D22" s="86">
        <v>0.1</v>
      </c>
      <c r="E22" s="78"/>
      <c r="F22" s="160">
        <v>0</v>
      </c>
      <c r="G22" s="79">
        <v>0.75</v>
      </c>
      <c r="H22" s="86">
        <v>0.41</v>
      </c>
      <c r="I22" s="88">
        <v>0.25</v>
      </c>
      <c r="J22" s="159" t="s">
        <v>46</v>
      </c>
    </row>
    <row r="23" spans="1:10" ht="15.75">
      <c r="A23" s="83"/>
      <c r="B23" s="78" t="s">
        <v>42</v>
      </c>
      <c r="C23" s="86">
        <v>0</v>
      </c>
      <c r="D23" s="86">
        <v>0</v>
      </c>
      <c r="E23" s="78"/>
      <c r="F23" s="160">
        <v>0</v>
      </c>
      <c r="G23" s="79">
        <v>0.75</v>
      </c>
      <c r="H23" s="86">
        <v>0</v>
      </c>
      <c r="I23" s="88">
        <v>0.25</v>
      </c>
      <c r="J23" s="159" t="s">
        <v>46</v>
      </c>
    </row>
    <row r="24" spans="1:10" ht="15.75">
      <c r="A24" s="83"/>
      <c r="B24" s="78"/>
      <c r="C24" s="86"/>
      <c r="D24" s="86"/>
      <c r="E24" s="78"/>
      <c r="F24" s="160"/>
      <c r="G24" s="78"/>
      <c r="H24" s="86"/>
      <c r="I24" s="89"/>
      <c r="J24" s="159"/>
    </row>
    <row r="25" spans="1:10" ht="18.75">
      <c r="A25" s="83" t="s">
        <v>43</v>
      </c>
      <c r="B25" s="78"/>
      <c r="C25" s="87"/>
      <c r="D25" s="88">
        <v>0.04</v>
      </c>
      <c r="E25" s="80"/>
      <c r="F25" s="162"/>
      <c r="G25" s="78"/>
      <c r="H25" s="86"/>
      <c r="I25" s="89"/>
      <c r="J25" s="159" t="s">
        <v>46</v>
      </c>
    </row>
    <row r="26" spans="1:8" ht="18" customHeight="1">
      <c r="A26" s="163" t="s">
        <v>47</v>
      </c>
      <c r="B26" s="164"/>
      <c r="C26" s="71"/>
      <c r="D26" s="71"/>
      <c r="H26" s="71"/>
    </row>
    <row r="27" spans="1:8" ht="18.75">
      <c r="A27" s="165" t="s">
        <v>57</v>
      </c>
      <c r="B27" s="166"/>
      <c r="C27" s="71"/>
      <c r="D27" s="71"/>
      <c r="F27"/>
      <c r="H27" s="71"/>
    </row>
    <row r="28" spans="1:8" ht="19.5" customHeight="1" thickBot="1">
      <c r="A28" s="167" t="s">
        <v>49</v>
      </c>
      <c r="B28" s="168"/>
      <c r="C28" s="71"/>
      <c r="D28" s="71"/>
      <c r="H28" s="71"/>
    </row>
    <row r="29" spans="3:8" ht="15.75">
      <c r="C29" s="71"/>
      <c r="D29" s="71"/>
      <c r="H29" s="71"/>
    </row>
    <row r="30" spans="3:8" ht="15.75">
      <c r="C30" s="71"/>
      <c r="D30" s="71"/>
      <c r="H30" s="71"/>
    </row>
    <row r="31" spans="3:8" ht="15.75">
      <c r="C31" s="71"/>
      <c r="D31" s="71"/>
      <c r="H31" s="71"/>
    </row>
    <row r="32" spans="3:8" ht="15.75">
      <c r="C32" s="71"/>
      <c r="D32" s="71"/>
      <c r="H32" s="71"/>
    </row>
    <row r="33" spans="3:8" ht="15.75">
      <c r="C33" s="71"/>
      <c r="D33" s="71"/>
      <c r="H33" s="71"/>
    </row>
    <row r="34" spans="3:8" ht="15.75">
      <c r="C34" s="71"/>
      <c r="D34" s="71"/>
      <c r="H34" s="71"/>
    </row>
    <row r="35" spans="3:4" ht="15.75">
      <c r="C35" s="71"/>
      <c r="D35" s="71"/>
    </row>
    <row r="36" spans="3:4" ht="15.75">
      <c r="C36" s="71"/>
      <c r="D36" s="71"/>
    </row>
    <row r="37" spans="3:4" ht="15.75">
      <c r="C37" s="71"/>
      <c r="D37" s="71"/>
    </row>
    <row r="38" spans="3:4" ht="15.75">
      <c r="C38" s="71"/>
      <c r="D38" s="71"/>
    </row>
    <row r="39" spans="3:4" ht="15.75">
      <c r="C39" s="71"/>
      <c r="D39" s="71"/>
    </row>
    <row r="40" spans="3:4" ht="15.75">
      <c r="C40" s="71"/>
      <c r="D40" s="71"/>
    </row>
    <row r="41" spans="3:4" ht="15.75">
      <c r="C41" s="71"/>
      <c r="D41" s="71"/>
    </row>
    <row r="42" spans="3:4" ht="15.75">
      <c r="C42" s="71"/>
      <c r="D42" s="71"/>
    </row>
    <row r="43" spans="3:4" ht="15.75">
      <c r="C43" s="71"/>
      <c r="D43" s="71"/>
    </row>
    <row r="44" spans="3:4" ht="15.75">
      <c r="C44" s="71"/>
      <c r="D44" s="71"/>
    </row>
    <row r="45" spans="3:4" ht="15.75">
      <c r="C45" s="71"/>
      <c r="D45" s="71"/>
    </row>
    <row r="46" spans="3:4" ht="15.75">
      <c r="C46" s="71"/>
      <c r="D46" s="71"/>
    </row>
    <row r="47" spans="3:4" ht="15.75">
      <c r="C47" s="71"/>
      <c r="D47" s="71"/>
    </row>
    <row r="48" spans="3:4" ht="15.75">
      <c r="C48" s="71"/>
      <c r="D48" s="71"/>
    </row>
    <row r="49" spans="3:4" ht="15.75">
      <c r="C49" s="71"/>
      <c r="D49" s="71"/>
    </row>
    <row r="50" spans="3:4" ht="15.75">
      <c r="C50" s="71"/>
      <c r="D50" s="71"/>
    </row>
    <row r="51" spans="3:4" ht="15.75">
      <c r="C51" s="71"/>
      <c r="D51" s="71"/>
    </row>
    <row r="52" spans="3:4" ht="15.75">
      <c r="C52" s="71"/>
      <c r="D52" s="71"/>
    </row>
    <row r="53" spans="3:4" ht="15.75">
      <c r="C53" s="71"/>
      <c r="D53" s="71"/>
    </row>
    <row r="54" spans="3:4" ht="15.75">
      <c r="C54" s="71"/>
      <c r="D54" s="71"/>
    </row>
    <row r="55" spans="3:4" ht="15.75">
      <c r="C55" s="71"/>
      <c r="D55" s="71"/>
    </row>
    <row r="56" spans="3:4" ht="15.75">
      <c r="C56" s="71"/>
      <c r="D56" s="71"/>
    </row>
    <row r="57" spans="3:4" ht="15.75">
      <c r="C57" s="71"/>
      <c r="D57" s="71"/>
    </row>
    <row r="58" spans="3:4" ht="15.75">
      <c r="C58" s="71"/>
      <c r="D58" s="71"/>
    </row>
    <row r="59" spans="3:4" ht="15.75">
      <c r="C59" s="71"/>
      <c r="D59" s="71"/>
    </row>
    <row r="60" spans="3:4" ht="15.75">
      <c r="C60" s="71"/>
      <c r="D60" s="71"/>
    </row>
    <row r="61" spans="3:4" ht="15.75">
      <c r="C61" s="71"/>
      <c r="D61" s="71"/>
    </row>
    <row r="62" spans="3:4" ht="15.75">
      <c r="C62" s="71"/>
      <c r="D62" s="71"/>
    </row>
    <row r="63" spans="3:4" ht="15.75">
      <c r="C63" s="71"/>
      <c r="D63" s="71"/>
    </row>
    <row r="64" spans="3:4" ht="15.75">
      <c r="C64" s="71"/>
      <c r="D64" s="71"/>
    </row>
    <row r="65" spans="3:4" ht="15.75">
      <c r="C65" s="71"/>
      <c r="D65" s="71"/>
    </row>
    <row r="66" spans="3:4" ht="15.75">
      <c r="C66" s="71"/>
      <c r="D66" s="71"/>
    </row>
    <row r="67" spans="3:4" ht="15.75">
      <c r="C67" s="71"/>
      <c r="D67" s="71"/>
    </row>
    <row r="68" spans="3:4" ht="15.75">
      <c r="C68" s="71"/>
      <c r="D68" s="71"/>
    </row>
    <row r="69" spans="3:4" ht="15.75">
      <c r="C69" s="71"/>
      <c r="D69" s="71"/>
    </row>
    <row r="70" spans="3:4" ht="15.75">
      <c r="C70" s="71"/>
      <c r="D70" s="71"/>
    </row>
    <row r="71" spans="3:4" ht="15.75">
      <c r="C71" s="71"/>
      <c r="D71" s="71"/>
    </row>
    <row r="72" spans="3:4" ht="15.75">
      <c r="C72" s="71"/>
      <c r="D72" s="71"/>
    </row>
    <row r="73" spans="3:4" ht="15.75">
      <c r="C73" s="71"/>
      <c r="D73" s="71"/>
    </row>
    <row r="74" spans="3:4" ht="15.75">
      <c r="C74" s="71"/>
      <c r="D74" s="71"/>
    </row>
    <row r="75" spans="3:4" ht="15.75">
      <c r="C75" s="71"/>
      <c r="D75" s="71"/>
    </row>
    <row r="76" spans="3:4" ht="15.75">
      <c r="C76" s="71"/>
      <c r="D76" s="71"/>
    </row>
    <row r="77" spans="3:4" ht="15.75">
      <c r="C77" s="71"/>
      <c r="D77" s="71"/>
    </row>
    <row r="78" spans="3:4" ht="15.75">
      <c r="C78" s="71"/>
      <c r="D78" s="71"/>
    </row>
    <row r="79" spans="3:4" ht="15.75">
      <c r="C79" s="71"/>
      <c r="D79" s="71"/>
    </row>
    <row r="80" spans="3:4" ht="15.75">
      <c r="C80" s="71"/>
      <c r="D80" s="71"/>
    </row>
    <row r="81" spans="3:4" ht="15.75">
      <c r="C81" s="71"/>
      <c r="D81" s="71"/>
    </row>
    <row r="82" spans="3:4" ht="15.75">
      <c r="C82" s="71"/>
      <c r="D82" s="71"/>
    </row>
    <row r="83" spans="3:4" ht="15.75">
      <c r="C83" s="71"/>
      <c r="D83" s="71"/>
    </row>
    <row r="84" spans="3:4" ht="15.75">
      <c r="C84" s="71"/>
      <c r="D84" s="71"/>
    </row>
    <row r="85" spans="3:4" ht="15.75">
      <c r="C85" s="71"/>
      <c r="D85" s="71"/>
    </row>
    <row r="86" spans="3:4" ht="15.75">
      <c r="C86" s="71"/>
      <c r="D86" s="71"/>
    </row>
    <row r="87" spans="3:4" ht="15.75">
      <c r="C87" s="71"/>
      <c r="D87" s="71"/>
    </row>
    <row r="88" spans="3:4" ht="15.75">
      <c r="C88" s="71"/>
      <c r="D88" s="71"/>
    </row>
    <row r="89" spans="3:4" ht="15.75">
      <c r="C89" s="71"/>
      <c r="D89" s="71"/>
    </row>
    <row r="90" spans="3:4" ht="15.75">
      <c r="C90" s="71"/>
      <c r="D90" s="71"/>
    </row>
    <row r="91" spans="3:4" ht="15.75">
      <c r="C91" s="71"/>
      <c r="D91" s="71"/>
    </row>
    <row r="92" spans="3:4" ht="15.75">
      <c r="C92" s="71"/>
      <c r="D92" s="71"/>
    </row>
    <row r="93" spans="3:4" ht="15.75">
      <c r="C93" s="71"/>
      <c r="D93" s="71"/>
    </row>
    <row r="94" spans="3:4" ht="15.75">
      <c r="C94" s="71"/>
      <c r="D94" s="71"/>
    </row>
    <row r="95" spans="3:4" ht="15.75">
      <c r="C95" s="71"/>
      <c r="D95" s="71"/>
    </row>
    <row r="96" spans="3:4" ht="15.75">
      <c r="C96" s="71"/>
      <c r="D96" s="71"/>
    </row>
    <row r="97" spans="3:4" ht="15.75">
      <c r="C97" s="71"/>
      <c r="D97" s="71"/>
    </row>
    <row r="98" spans="3:4" ht="15.75">
      <c r="C98" s="71"/>
      <c r="D98" s="71"/>
    </row>
    <row r="99" spans="3:4" ht="15.75">
      <c r="C99" s="71"/>
      <c r="D99" s="71"/>
    </row>
    <row r="100" spans="3:4" ht="15.75">
      <c r="C100" s="71"/>
      <c r="D100" s="71"/>
    </row>
    <row r="101" spans="3:4" ht="15.75">
      <c r="C101" s="71"/>
      <c r="D101" s="71"/>
    </row>
    <row r="102" spans="3:4" ht="15.75">
      <c r="C102" s="71"/>
      <c r="D102" s="71"/>
    </row>
    <row r="103" spans="3:4" ht="15.75">
      <c r="C103" s="71"/>
      <c r="D103" s="71"/>
    </row>
    <row r="104" spans="3:4" ht="15.75">
      <c r="C104" s="71"/>
      <c r="D104" s="71"/>
    </row>
    <row r="105" spans="3:4" ht="15.75">
      <c r="C105" s="71"/>
      <c r="D105" s="71"/>
    </row>
    <row r="106" spans="3:4" ht="15.75">
      <c r="C106" s="71"/>
      <c r="D106" s="71"/>
    </row>
    <row r="107" spans="3:4" ht="15.75">
      <c r="C107" s="71"/>
      <c r="D107" s="71"/>
    </row>
    <row r="108" spans="3:4" ht="15.75">
      <c r="C108" s="71"/>
      <c r="D108" s="71"/>
    </row>
    <row r="109" spans="3:4" ht="15.75">
      <c r="C109" s="71"/>
      <c r="D109" s="71"/>
    </row>
    <row r="110" spans="3:4" ht="15.75">
      <c r="C110" s="71"/>
      <c r="D110" s="71"/>
    </row>
    <row r="111" spans="3:4" ht="15.75">
      <c r="C111" s="71"/>
      <c r="D111" s="71"/>
    </row>
    <row r="112" spans="3:4" ht="15.75">
      <c r="C112" s="71"/>
      <c r="D112" s="71"/>
    </row>
    <row r="113" spans="3:4" ht="15.75">
      <c r="C113" s="71"/>
      <c r="D113" s="71"/>
    </row>
    <row r="114" spans="3:4" ht="15.75">
      <c r="C114" s="71"/>
      <c r="D114" s="71"/>
    </row>
    <row r="115" spans="3:4" ht="15.75">
      <c r="C115" s="71"/>
      <c r="D115" s="71"/>
    </row>
    <row r="116" spans="3:4" ht="15.75">
      <c r="C116" s="71"/>
      <c r="D116" s="71"/>
    </row>
    <row r="117" spans="3:4" ht="15.75">
      <c r="C117" s="71"/>
      <c r="D117" s="71"/>
    </row>
    <row r="118" spans="3:4" ht="15.75">
      <c r="C118" s="71"/>
      <c r="D118" s="71"/>
    </row>
    <row r="119" spans="3:4" ht="15.75">
      <c r="C119" s="71"/>
      <c r="D119" s="71"/>
    </row>
    <row r="120" spans="3:4" ht="15.75">
      <c r="C120" s="71"/>
      <c r="D120" s="71"/>
    </row>
    <row r="121" spans="3:4" ht="15.75">
      <c r="C121" s="71"/>
      <c r="D121" s="71"/>
    </row>
    <row r="122" spans="3:4" ht="15.75">
      <c r="C122" s="71"/>
      <c r="D122" s="71"/>
    </row>
    <row r="123" spans="3:4" ht="15.75">
      <c r="C123" s="71"/>
      <c r="D123" s="71"/>
    </row>
    <row r="124" spans="3:4" ht="15.75">
      <c r="C124" s="71"/>
      <c r="D124" s="71"/>
    </row>
    <row r="125" spans="3:4" ht="15.75">
      <c r="C125" s="71"/>
      <c r="D125" s="71"/>
    </row>
    <row r="126" spans="3:4" ht="15.75">
      <c r="C126" s="71"/>
      <c r="D126" s="71"/>
    </row>
    <row r="127" spans="3:4" ht="15.75">
      <c r="C127" s="71"/>
      <c r="D127" s="71"/>
    </row>
    <row r="128" spans="3:4" ht="15.75">
      <c r="C128" s="71"/>
      <c r="D128" s="71"/>
    </row>
    <row r="129" spans="3:4" ht="15.75">
      <c r="C129" s="71"/>
      <c r="D129" s="71"/>
    </row>
    <row r="130" spans="3:4" ht="15.75">
      <c r="C130" s="71"/>
      <c r="D130" s="71"/>
    </row>
    <row r="131" spans="3:4" ht="15.75">
      <c r="C131" s="71"/>
      <c r="D131" s="71"/>
    </row>
    <row r="132" spans="3:4" ht="15.75">
      <c r="C132" s="71"/>
      <c r="D132" s="71"/>
    </row>
    <row r="133" spans="3:4" ht="15.75">
      <c r="C133" s="71"/>
      <c r="D133" s="71"/>
    </row>
    <row r="134" spans="3:4" ht="15.75">
      <c r="C134" s="71"/>
      <c r="D134" s="71"/>
    </row>
    <row r="135" spans="3:4" ht="15.75">
      <c r="C135" s="71"/>
      <c r="D135" s="71"/>
    </row>
    <row r="136" spans="3:4" ht="15.75">
      <c r="C136" s="71"/>
      <c r="D136" s="71"/>
    </row>
    <row r="137" spans="3:4" ht="15.75">
      <c r="C137" s="71"/>
      <c r="D137" s="71"/>
    </row>
    <row r="138" spans="3:4" ht="15.75">
      <c r="C138" s="71"/>
      <c r="D138" s="71"/>
    </row>
    <row r="139" spans="3:4" ht="15.75">
      <c r="C139" s="71"/>
      <c r="D139" s="71"/>
    </row>
    <row r="140" spans="3:4" ht="15.75">
      <c r="C140" s="71"/>
      <c r="D140" s="71"/>
    </row>
    <row r="141" spans="3:4" ht="15.75">
      <c r="C141" s="71"/>
      <c r="D141" s="71"/>
    </row>
    <row r="142" spans="3:4" ht="15.75">
      <c r="C142" s="71"/>
      <c r="D142" s="71"/>
    </row>
    <row r="143" spans="3:4" ht="15.75">
      <c r="C143" s="71"/>
      <c r="D143" s="71"/>
    </row>
    <row r="144" spans="3:4" ht="15.75">
      <c r="C144" s="71"/>
      <c r="D144" s="71"/>
    </row>
    <row r="145" spans="3:4" ht="15.75">
      <c r="C145" s="71"/>
      <c r="D145" s="71"/>
    </row>
    <row r="146" spans="3:4" ht="15.75">
      <c r="C146" s="71"/>
      <c r="D146" s="71"/>
    </row>
    <row r="147" spans="3:4" ht="15.75">
      <c r="C147" s="71"/>
      <c r="D147" s="71"/>
    </row>
    <row r="148" spans="3:4" ht="15.75">
      <c r="C148" s="71"/>
      <c r="D148" s="71"/>
    </row>
    <row r="149" spans="3:4" ht="15.75">
      <c r="C149" s="71"/>
      <c r="D149" s="71"/>
    </row>
    <row r="150" spans="3:4" ht="15.75">
      <c r="C150" s="71"/>
      <c r="D150" s="71"/>
    </row>
    <row r="151" spans="3:4" ht="15.75">
      <c r="C151" s="71"/>
      <c r="D151" s="71"/>
    </row>
    <row r="152" spans="3:4" ht="15.75">
      <c r="C152" s="71"/>
      <c r="D152" s="71"/>
    </row>
    <row r="153" spans="3:4" ht="15.75">
      <c r="C153" s="71"/>
      <c r="D153" s="71"/>
    </row>
    <row r="154" spans="3:4" ht="15.75">
      <c r="C154" s="71"/>
      <c r="D154" s="71"/>
    </row>
    <row r="155" spans="3:4" ht="15.75">
      <c r="C155" s="71"/>
      <c r="D155" s="71"/>
    </row>
    <row r="156" spans="3:4" ht="15.75">
      <c r="C156" s="71"/>
      <c r="D156" s="71"/>
    </row>
    <row r="157" spans="3:4" ht="15.75">
      <c r="C157" s="71"/>
      <c r="D157" s="71"/>
    </row>
    <row r="158" spans="3:4" ht="15.75">
      <c r="C158" s="71"/>
      <c r="D158" s="71"/>
    </row>
    <row r="159" spans="3:4" ht="15.75">
      <c r="C159" s="71"/>
      <c r="D159" s="71"/>
    </row>
    <row r="160" spans="3:4" ht="15.75">
      <c r="C160" s="71"/>
      <c r="D160" s="71"/>
    </row>
    <row r="161" spans="3:4" ht="15.75">
      <c r="C161" s="71"/>
      <c r="D161" s="71"/>
    </row>
    <row r="162" spans="3:4" ht="15.75">
      <c r="C162" s="71"/>
      <c r="D162" s="71"/>
    </row>
    <row r="163" spans="3:4" ht="15.75">
      <c r="C163" s="71"/>
      <c r="D163" s="71"/>
    </row>
    <row r="164" spans="3:4" ht="15.75">
      <c r="C164" s="71"/>
      <c r="D164" s="71"/>
    </row>
    <row r="165" spans="3:4" ht="15.75">
      <c r="C165" s="71"/>
      <c r="D165" s="71"/>
    </row>
    <row r="166" spans="3:4" ht="15.75">
      <c r="C166" s="71"/>
      <c r="D166" s="71"/>
    </row>
    <row r="167" spans="3:4" ht="15.75">
      <c r="C167" s="71"/>
      <c r="D167" s="71"/>
    </row>
    <row r="168" spans="3:4" ht="15.75">
      <c r="C168" s="71"/>
      <c r="D168" s="71"/>
    </row>
    <row r="169" spans="3:4" ht="15.75">
      <c r="C169" s="71"/>
      <c r="D169" s="71"/>
    </row>
    <row r="170" spans="3:4" ht="15.75">
      <c r="C170" s="71"/>
      <c r="D170" s="71"/>
    </row>
    <row r="171" spans="3:4" ht="15.75">
      <c r="C171" s="71"/>
      <c r="D171" s="71"/>
    </row>
    <row r="172" spans="3:4" ht="15.75">
      <c r="C172" s="71"/>
      <c r="D172" s="71"/>
    </row>
    <row r="173" spans="3:4" ht="15.75">
      <c r="C173" s="71"/>
      <c r="D173" s="71"/>
    </row>
    <row r="174" spans="3:4" ht="15.75">
      <c r="C174" s="71"/>
      <c r="D174" s="71"/>
    </row>
    <row r="175" spans="3:4" ht="15.75">
      <c r="C175" s="71"/>
      <c r="D175" s="71"/>
    </row>
    <row r="176" spans="3:4" ht="15.75">
      <c r="C176" s="71"/>
      <c r="D176" s="71"/>
    </row>
    <row r="177" spans="3:4" ht="15.75">
      <c r="C177" s="71"/>
      <c r="D177" s="71"/>
    </row>
    <row r="178" spans="3:4" ht="15.75">
      <c r="C178" s="71"/>
      <c r="D178" s="71"/>
    </row>
    <row r="179" spans="3:4" ht="15.75">
      <c r="C179" s="71"/>
      <c r="D179" s="71"/>
    </row>
    <row r="180" spans="3:4" ht="15.75">
      <c r="C180" s="71"/>
      <c r="D180" s="71"/>
    </row>
    <row r="181" spans="3:4" ht="15.75">
      <c r="C181" s="71"/>
      <c r="D181" s="71"/>
    </row>
    <row r="182" spans="3:4" ht="15.75">
      <c r="C182" s="71"/>
      <c r="D182" s="71"/>
    </row>
    <row r="183" spans="3:4" ht="15.75">
      <c r="C183" s="71"/>
      <c r="D183" s="71"/>
    </row>
    <row r="184" spans="3:4" ht="15.75">
      <c r="C184" s="71"/>
      <c r="D184" s="71"/>
    </row>
    <row r="185" spans="3:4" ht="15.75">
      <c r="C185" s="71"/>
      <c r="D185" s="71"/>
    </row>
    <row r="186" spans="3:4" ht="15.75">
      <c r="C186" s="71"/>
      <c r="D186" s="71"/>
    </row>
    <row r="187" spans="3:4" ht="15.75">
      <c r="C187" s="71"/>
      <c r="D187" s="71"/>
    </row>
    <row r="188" spans="3:4" ht="15.75">
      <c r="C188" s="71"/>
      <c r="D188" s="71"/>
    </row>
    <row r="189" spans="3:4" ht="15.75">
      <c r="C189" s="71"/>
      <c r="D189" s="71"/>
    </row>
    <row r="190" spans="3:4" ht="15.75">
      <c r="C190" s="71"/>
      <c r="D190" s="71"/>
    </row>
    <row r="191" spans="3:4" ht="15.75">
      <c r="C191" s="71"/>
      <c r="D191" s="71"/>
    </row>
    <row r="192" spans="3:4" ht="15.75">
      <c r="C192" s="71"/>
      <c r="D192" s="71"/>
    </row>
    <row r="193" spans="3:4" ht="15.75">
      <c r="C193" s="71"/>
      <c r="D193" s="71"/>
    </row>
    <row r="194" spans="3:4" ht="15.75">
      <c r="C194" s="71"/>
      <c r="D194" s="71"/>
    </row>
    <row r="195" spans="3:4" ht="15.75">
      <c r="C195" s="71"/>
      <c r="D195" s="71"/>
    </row>
    <row r="196" spans="3:4" ht="15.75">
      <c r="C196" s="71"/>
      <c r="D196" s="71"/>
    </row>
    <row r="197" spans="3:4" ht="15.75">
      <c r="C197" s="71"/>
      <c r="D197" s="71"/>
    </row>
    <row r="198" spans="3:4" ht="15.75">
      <c r="C198" s="71"/>
      <c r="D198" s="71"/>
    </row>
    <row r="199" spans="3:4" ht="15.75">
      <c r="C199" s="71"/>
      <c r="D199" s="71"/>
    </row>
    <row r="200" spans="3:4" ht="15.75">
      <c r="C200" s="71"/>
      <c r="D200" s="71"/>
    </row>
    <row r="201" spans="3:4" ht="15.75">
      <c r="C201" s="71"/>
      <c r="D201" s="71"/>
    </row>
    <row r="202" spans="3:4" ht="15.75">
      <c r="C202" s="71"/>
      <c r="D202" s="71"/>
    </row>
    <row r="203" spans="3:4" ht="15.75">
      <c r="C203" s="71"/>
      <c r="D203" s="71"/>
    </row>
    <row r="204" spans="3:4" ht="15.75">
      <c r="C204" s="71"/>
      <c r="D204" s="71"/>
    </row>
    <row r="205" spans="3:4" ht="15.75">
      <c r="C205" s="71"/>
      <c r="D205" s="71"/>
    </row>
    <row r="206" spans="3:4" ht="15.75">
      <c r="C206" s="71"/>
      <c r="D206" s="71"/>
    </row>
    <row r="207" spans="3:4" ht="15.75">
      <c r="C207" s="71"/>
      <c r="D207" s="71"/>
    </row>
    <row r="208" spans="3:4" ht="15.75">
      <c r="C208" s="71"/>
      <c r="D208" s="71"/>
    </row>
    <row r="209" spans="3:4" ht="15.75">
      <c r="C209" s="71"/>
      <c r="D209" s="71"/>
    </row>
    <row r="210" spans="3:4" ht="15.75">
      <c r="C210" s="71"/>
      <c r="D210" s="71"/>
    </row>
    <row r="211" spans="3:4" ht="15.75">
      <c r="C211" s="71"/>
      <c r="D211" s="71"/>
    </row>
    <row r="212" spans="3:4" ht="15.75">
      <c r="C212" s="71"/>
      <c r="D212" s="71"/>
    </row>
    <row r="213" spans="3:4" ht="15.75">
      <c r="C213" s="71"/>
      <c r="D213" s="71"/>
    </row>
    <row r="214" spans="3:4" ht="15.75">
      <c r="C214" s="71"/>
      <c r="D214" s="71"/>
    </row>
    <row r="215" spans="3:4" ht="15.75">
      <c r="C215" s="71"/>
      <c r="D215" s="71"/>
    </row>
    <row r="216" spans="3:4" ht="15.75">
      <c r="C216" s="71"/>
      <c r="D216" s="71"/>
    </row>
    <row r="217" spans="3:4" ht="15.75">
      <c r="C217" s="71"/>
      <c r="D217" s="71"/>
    </row>
    <row r="218" spans="3:4" ht="15.75">
      <c r="C218" s="71"/>
      <c r="D218" s="71"/>
    </row>
    <row r="219" spans="3:4" ht="15.75">
      <c r="C219" s="71"/>
      <c r="D219" s="71"/>
    </row>
    <row r="220" spans="3:4" ht="15.75">
      <c r="C220" s="71"/>
      <c r="D220" s="71"/>
    </row>
    <row r="221" spans="3:4" ht="15.75">
      <c r="C221" s="71"/>
      <c r="D221" s="71"/>
    </row>
    <row r="222" spans="3:4" ht="15.75">
      <c r="C222" s="71"/>
      <c r="D222" s="71"/>
    </row>
    <row r="223" spans="3:4" ht="15.75">
      <c r="C223" s="71"/>
      <c r="D223" s="71"/>
    </row>
    <row r="224" spans="3:4" ht="15.75">
      <c r="C224" s="71"/>
      <c r="D224" s="71"/>
    </row>
    <row r="225" spans="3:4" ht="15.75">
      <c r="C225" s="71"/>
      <c r="D225" s="71"/>
    </row>
    <row r="226" spans="3:4" ht="15.75">
      <c r="C226" s="71"/>
      <c r="D226" s="71"/>
    </row>
    <row r="227" spans="3:4" ht="15.75">
      <c r="C227" s="71"/>
      <c r="D227" s="71"/>
    </row>
    <row r="228" spans="3:4" ht="15.75">
      <c r="C228" s="71"/>
      <c r="D228" s="71"/>
    </row>
    <row r="229" spans="3:4" ht="15.75">
      <c r="C229" s="71"/>
      <c r="D229" s="71"/>
    </row>
    <row r="230" spans="3:4" ht="15.75">
      <c r="C230" s="71"/>
      <c r="D230" s="71"/>
    </row>
    <row r="231" spans="3:4" ht="15.75">
      <c r="C231" s="71"/>
      <c r="D231" s="71"/>
    </row>
    <row r="232" spans="3:4" ht="15.75">
      <c r="C232" s="71"/>
      <c r="D232" s="71"/>
    </row>
    <row r="233" spans="3:4" ht="15.75">
      <c r="C233" s="71"/>
      <c r="D233" s="71"/>
    </row>
    <row r="234" spans="3:4" ht="15.75">
      <c r="C234" s="71"/>
      <c r="D234" s="71"/>
    </row>
    <row r="235" spans="3:4" ht="15.75">
      <c r="C235" s="71"/>
      <c r="D235" s="71"/>
    </row>
    <row r="236" spans="3:4" ht="15.75">
      <c r="C236" s="71"/>
      <c r="D236" s="71"/>
    </row>
    <row r="237" spans="3:4" ht="15.75">
      <c r="C237" s="71"/>
      <c r="D237" s="71"/>
    </row>
    <row r="238" spans="3:4" ht="15.75">
      <c r="C238" s="71"/>
      <c r="D238" s="71"/>
    </row>
    <row r="239" spans="3:4" ht="15.75">
      <c r="C239" s="71"/>
      <c r="D239" s="71"/>
    </row>
    <row r="240" spans="3:4" ht="15.75">
      <c r="C240" s="71"/>
      <c r="D240" s="71"/>
    </row>
    <row r="241" spans="3:4" ht="15.75">
      <c r="C241" s="71"/>
      <c r="D241" s="71"/>
    </row>
    <row r="242" spans="3:4" ht="15.75">
      <c r="C242" s="71"/>
      <c r="D242" s="71"/>
    </row>
    <row r="243" spans="3:4" ht="15.75">
      <c r="C243" s="71"/>
      <c r="D243" s="71"/>
    </row>
    <row r="244" spans="3:4" ht="15.75">
      <c r="C244" s="71"/>
      <c r="D244" s="71"/>
    </row>
    <row r="245" spans="3:4" ht="15.75">
      <c r="C245" s="71"/>
      <c r="D245" s="71"/>
    </row>
    <row r="246" spans="3:4" ht="15.75">
      <c r="C246" s="71"/>
      <c r="D246" s="71"/>
    </row>
    <row r="247" spans="3:4" ht="15.75">
      <c r="C247" s="71"/>
      <c r="D247" s="71"/>
    </row>
    <row r="248" spans="3:4" ht="15.75">
      <c r="C248" s="71"/>
      <c r="D248" s="71"/>
    </row>
    <row r="249" spans="3:4" ht="15.75">
      <c r="C249" s="71"/>
      <c r="D249" s="71"/>
    </row>
    <row r="250" spans="3:4" ht="15.75">
      <c r="C250" s="71"/>
      <c r="D250" s="71"/>
    </row>
    <row r="251" spans="3:4" ht="15.75">
      <c r="C251" s="71"/>
      <c r="D251" s="71"/>
    </row>
  </sheetData>
  <mergeCells count="2">
    <mergeCell ref="F3:G3"/>
    <mergeCell ref="H3:I3"/>
  </mergeCells>
  <printOptions verticalCentered="1"/>
  <pageMargins left="0.36" right="0" top="0.5" bottom="0.5" header="0.5" footer="0.5"/>
  <pageSetup orientation="landscape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6">
      <selection activeCell="A23" sqref="A23:A24"/>
    </sheetView>
  </sheetViews>
  <sheetFormatPr defaultColWidth="9.00390625" defaultRowHeight="15.75"/>
  <cols>
    <col min="1" max="1" width="48.75390625" style="198" customWidth="1"/>
    <col min="2" max="2" width="46.625" style="198" customWidth="1"/>
    <col min="3" max="16384" width="9.00390625" style="198" customWidth="1"/>
  </cols>
  <sheetData>
    <row r="1" spans="1:2" s="200" customFormat="1" ht="23.25" customHeight="1">
      <c r="A1" s="202" t="s">
        <v>159</v>
      </c>
      <c r="B1" s="202" t="s">
        <v>120</v>
      </c>
    </row>
    <row r="2" spans="1:2" ht="15.75">
      <c r="A2" s="197"/>
      <c r="B2" s="197"/>
    </row>
    <row r="3" spans="1:2" ht="15.75">
      <c r="A3" s="225" t="s">
        <v>119</v>
      </c>
      <c r="B3" s="226"/>
    </row>
    <row r="4" spans="1:2" ht="15.75">
      <c r="A4" s="197" t="s">
        <v>121</v>
      </c>
      <c r="B4" s="197" t="s">
        <v>124</v>
      </c>
    </row>
    <row r="5" spans="1:2" ht="15.75">
      <c r="A5" s="197" t="s">
        <v>122</v>
      </c>
      <c r="B5" s="197"/>
    </row>
    <row r="6" spans="1:2" ht="15.75">
      <c r="A6" s="197" t="s">
        <v>123</v>
      </c>
      <c r="B6" s="197"/>
    </row>
    <row r="7" spans="1:2" ht="15.75">
      <c r="A7" s="197"/>
      <c r="B7" s="197"/>
    </row>
    <row r="8" spans="1:2" ht="15.75">
      <c r="A8" s="225" t="s">
        <v>115</v>
      </c>
      <c r="B8" s="227"/>
    </row>
    <row r="9" spans="1:2" ht="15.75">
      <c r="A9" s="197" t="s">
        <v>125</v>
      </c>
      <c r="B9" s="197"/>
    </row>
    <row r="10" spans="1:2" ht="15.75">
      <c r="A10" s="197" t="s">
        <v>126</v>
      </c>
      <c r="B10" s="197"/>
    </row>
    <row r="11" spans="1:2" ht="15.75">
      <c r="A11" s="197" t="s">
        <v>127</v>
      </c>
      <c r="B11" s="197"/>
    </row>
    <row r="12" spans="1:2" ht="15.75">
      <c r="A12" s="197" t="s">
        <v>123</v>
      </c>
      <c r="B12" s="197"/>
    </row>
    <row r="13" spans="1:2" ht="15.75">
      <c r="A13" s="197" t="s">
        <v>128</v>
      </c>
      <c r="B13" s="197"/>
    </row>
    <row r="14" spans="1:2" ht="15.75">
      <c r="A14" s="197" t="s">
        <v>129</v>
      </c>
      <c r="B14" s="199"/>
    </row>
    <row r="15" spans="1:2" ht="15.75">
      <c r="A15" s="197"/>
      <c r="B15" s="199"/>
    </row>
    <row r="16" spans="1:2" ht="15.75">
      <c r="A16" s="225" t="s">
        <v>116</v>
      </c>
      <c r="B16" s="227"/>
    </row>
    <row r="17" spans="1:2" ht="15.75">
      <c r="A17" s="197" t="s">
        <v>130</v>
      </c>
      <c r="B17" s="197" t="s">
        <v>155</v>
      </c>
    </row>
    <row r="18" spans="1:2" ht="15.75">
      <c r="A18" s="197" t="s">
        <v>131</v>
      </c>
      <c r="B18" s="197" t="s">
        <v>156</v>
      </c>
    </row>
    <row r="19" ht="15.75">
      <c r="B19" s="198" t="s">
        <v>132</v>
      </c>
    </row>
    <row r="20" spans="1:2" ht="15.75">
      <c r="A20" s="197"/>
      <c r="B20" s="197" t="s">
        <v>144</v>
      </c>
    </row>
    <row r="21" spans="1:2" ht="15.75">
      <c r="A21" s="197"/>
      <c r="B21" s="199"/>
    </row>
    <row r="22" spans="1:2" ht="15.75">
      <c r="A22" s="225" t="s">
        <v>117</v>
      </c>
      <c r="B22" s="226"/>
    </row>
    <row r="23" spans="1:2" ht="15.75">
      <c r="A23" s="228"/>
      <c r="B23" s="197" t="s">
        <v>133</v>
      </c>
    </row>
    <row r="24" spans="1:2" ht="15.75">
      <c r="A24" s="228"/>
      <c r="B24" s="197" t="s">
        <v>157</v>
      </c>
    </row>
    <row r="25" spans="1:2" ht="15.75">
      <c r="A25" s="197"/>
      <c r="B25" s="197" t="s">
        <v>134</v>
      </c>
    </row>
    <row r="26" spans="1:2" ht="15.75">
      <c r="A26" s="197"/>
      <c r="B26" s="197" t="s">
        <v>135</v>
      </c>
    </row>
    <row r="27" spans="1:2" ht="15.75">
      <c r="A27" s="197"/>
      <c r="B27" s="197"/>
    </row>
    <row r="28" spans="1:2" ht="15.75">
      <c r="A28" s="225" t="s">
        <v>118</v>
      </c>
      <c r="B28" s="226"/>
    </row>
    <row r="29" spans="1:2" ht="15.75">
      <c r="A29" s="197" t="s">
        <v>138</v>
      </c>
      <c r="B29" s="197" t="s">
        <v>139</v>
      </c>
    </row>
    <row r="30" spans="1:2" ht="15.75">
      <c r="A30" s="197" t="s">
        <v>140</v>
      </c>
      <c r="B30" s="197" t="s">
        <v>143</v>
      </c>
    </row>
    <row r="31" spans="1:2" ht="15.75">
      <c r="A31" s="197" t="s">
        <v>141</v>
      </c>
      <c r="B31" s="197" t="s">
        <v>145</v>
      </c>
    </row>
    <row r="32" spans="1:2" ht="15.75">
      <c r="A32" s="197" t="s">
        <v>142</v>
      </c>
      <c r="B32" s="197"/>
    </row>
    <row r="33" spans="1:2" ht="15.75">
      <c r="A33" s="197" t="s">
        <v>151</v>
      </c>
      <c r="B33" s="197"/>
    </row>
    <row r="34" spans="1:2" ht="15.75">
      <c r="A34" s="197" t="s">
        <v>152</v>
      </c>
      <c r="B34" s="197"/>
    </row>
    <row r="35" spans="1:2" ht="15.75">
      <c r="A35" s="197" t="s">
        <v>153</v>
      </c>
      <c r="B35" s="199"/>
    </row>
    <row r="36" spans="1:2" ht="15.75">
      <c r="A36" s="198" t="s">
        <v>154</v>
      </c>
      <c r="B36" s="197"/>
    </row>
    <row r="37" spans="1:2" ht="15.75">
      <c r="A37" s="197" t="s">
        <v>150</v>
      </c>
      <c r="B37" s="197" t="s">
        <v>146</v>
      </c>
    </row>
    <row r="38" spans="1:2" ht="15.75">
      <c r="A38" s="197" t="s">
        <v>136</v>
      </c>
      <c r="B38" s="197" t="s">
        <v>147</v>
      </c>
    </row>
    <row r="39" spans="1:2" ht="15.75">
      <c r="A39" s="197" t="s">
        <v>137</v>
      </c>
      <c r="B39" s="197" t="s">
        <v>148</v>
      </c>
    </row>
    <row r="40" ht="15.75">
      <c r="B40" s="197" t="s">
        <v>149</v>
      </c>
    </row>
  </sheetData>
  <mergeCells count="6">
    <mergeCell ref="A3:B3"/>
    <mergeCell ref="A8:B8"/>
    <mergeCell ref="A28:B28"/>
    <mergeCell ref="A23:A24"/>
    <mergeCell ref="A16:B16"/>
    <mergeCell ref="A22:B22"/>
  </mergeCells>
  <printOptions/>
  <pageMargins left="0.25" right="0.2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 topLeftCell="A1">
      <selection activeCell="A23" sqref="A23:A24"/>
    </sheetView>
  </sheetViews>
  <sheetFormatPr defaultColWidth="9.00390625" defaultRowHeight="15.75"/>
  <cols>
    <col min="1" max="1" width="1.625" style="170" customWidth="1"/>
    <col min="2" max="2" width="8.375" style="170" customWidth="1"/>
    <col min="3" max="3" width="24.125" style="169" customWidth="1"/>
    <col min="4" max="4" width="8.50390625" style="169" customWidth="1"/>
    <col min="5" max="5" width="11.375" style="169" customWidth="1"/>
    <col min="6" max="6" width="11.50390625" style="169" customWidth="1"/>
    <col min="7" max="7" width="6.75390625" style="169" customWidth="1"/>
    <col min="8" max="8" width="1.00390625" style="169" customWidth="1"/>
    <col min="9" max="9" width="9.25390625" style="169" customWidth="1"/>
    <col min="10" max="10" width="11.125" style="169" customWidth="1"/>
    <col min="11" max="11" width="11.25390625" style="169" customWidth="1"/>
    <col min="12" max="12" width="7.375" style="169" customWidth="1"/>
    <col min="13" max="16384" width="9.00390625" style="169" customWidth="1"/>
  </cols>
  <sheetData>
    <row r="1" spans="1:12" ht="12.75">
      <c r="A1" s="218" t="s">
        <v>59</v>
      </c>
      <c r="B1" s="218"/>
      <c r="C1" s="218"/>
      <c r="D1" s="218"/>
      <c r="E1" s="218"/>
      <c r="F1" s="218"/>
      <c r="G1" s="219"/>
      <c r="H1" s="190"/>
      <c r="I1" s="185"/>
      <c r="J1" s="185"/>
      <c r="K1" s="185"/>
      <c r="L1" s="185"/>
    </row>
    <row r="2" spans="1:12" ht="12.75">
      <c r="A2" s="192"/>
      <c r="B2" s="193"/>
      <c r="C2" s="193"/>
      <c r="D2" s="193"/>
      <c r="E2" s="193"/>
      <c r="F2" s="193"/>
      <c r="G2" s="194"/>
      <c r="H2" s="190"/>
      <c r="I2" s="185"/>
      <c r="J2" s="185"/>
      <c r="K2" s="185"/>
      <c r="L2" s="185"/>
    </row>
    <row r="3" spans="1:12" ht="12.75">
      <c r="A3" s="189"/>
      <c r="B3" s="184"/>
      <c r="C3" s="184"/>
      <c r="D3" s="195"/>
      <c r="E3" s="195"/>
      <c r="F3" s="195"/>
      <c r="G3" s="196"/>
      <c r="H3" s="189"/>
      <c r="I3" s="186"/>
      <c r="J3" s="187"/>
      <c r="K3" s="187"/>
      <c r="L3" s="187"/>
    </row>
    <row r="4" spans="1:12" ht="13.5" customHeight="1">
      <c r="A4" s="222" t="s">
        <v>24</v>
      </c>
      <c r="B4" s="222"/>
      <c r="C4" s="222"/>
      <c r="D4" s="173"/>
      <c r="E4" s="173"/>
      <c r="F4" s="173"/>
      <c r="G4" s="173"/>
      <c r="H4" s="188"/>
      <c r="I4" s="175" t="s">
        <v>60</v>
      </c>
      <c r="J4" s="172"/>
      <c r="K4" s="171"/>
      <c r="L4" s="172"/>
    </row>
    <row r="5" spans="1:12" ht="12.75">
      <c r="A5" s="183"/>
      <c r="B5" s="220" t="s">
        <v>61</v>
      </c>
      <c r="C5" s="221"/>
      <c r="D5" s="176">
        <v>250</v>
      </c>
      <c r="E5" s="173"/>
      <c r="F5" s="173"/>
      <c r="G5" s="173"/>
      <c r="H5" s="171"/>
      <c r="I5" s="176">
        <v>200</v>
      </c>
      <c r="J5" s="172"/>
      <c r="K5" s="171"/>
      <c r="L5" s="172"/>
    </row>
    <row r="6" spans="1:12" ht="12.75">
      <c r="A6" s="183"/>
      <c r="B6" s="220" t="s">
        <v>62</v>
      </c>
      <c r="C6" s="221"/>
      <c r="D6" s="176">
        <v>1000</v>
      </c>
      <c r="E6" s="173"/>
      <c r="F6" s="173"/>
      <c r="G6" s="173"/>
      <c r="H6" s="171"/>
      <c r="I6" s="176">
        <v>1000</v>
      </c>
      <c r="J6" s="172"/>
      <c r="K6" s="171"/>
      <c r="L6" s="172"/>
    </row>
    <row r="7" spans="1:12" ht="12.75">
      <c r="A7" s="183"/>
      <c r="B7" s="220" t="s">
        <v>63</v>
      </c>
      <c r="C7" s="221"/>
      <c r="D7" s="176">
        <v>50</v>
      </c>
      <c r="E7" s="173"/>
      <c r="F7" s="173"/>
      <c r="G7" s="173"/>
      <c r="H7" s="171"/>
      <c r="I7" s="176">
        <v>50</v>
      </c>
      <c r="J7" s="172"/>
      <c r="K7" s="171"/>
      <c r="L7" s="172"/>
    </row>
    <row r="8" spans="1:12" ht="12.75">
      <c r="A8" s="183"/>
      <c r="B8" s="220" t="s">
        <v>64</v>
      </c>
      <c r="C8" s="221"/>
      <c r="D8" s="177" t="s">
        <v>65</v>
      </c>
      <c r="E8" s="173"/>
      <c r="F8" s="173"/>
      <c r="G8" s="173"/>
      <c r="H8" s="171"/>
      <c r="I8" s="177" t="s">
        <v>65</v>
      </c>
      <c r="J8" s="172"/>
      <c r="K8" s="171"/>
      <c r="L8" s="172"/>
    </row>
    <row r="9" spans="1:12" ht="12.75">
      <c r="A9" s="183"/>
      <c r="B9" s="191"/>
      <c r="C9" s="182"/>
      <c r="D9" s="177"/>
      <c r="E9" s="173"/>
      <c r="F9" s="173"/>
      <c r="G9" s="173"/>
      <c r="H9" s="171"/>
      <c r="I9" s="177"/>
      <c r="J9" s="172"/>
      <c r="K9" s="171"/>
      <c r="L9" s="172"/>
    </row>
    <row r="10" spans="1:12" ht="12.75">
      <c r="A10" s="221" t="s">
        <v>66</v>
      </c>
      <c r="B10" s="221"/>
      <c r="C10" s="221"/>
      <c r="D10" s="173"/>
      <c r="E10" s="173"/>
      <c r="F10" s="173"/>
      <c r="G10" s="173"/>
      <c r="H10" s="171"/>
      <c r="I10" s="172"/>
      <c r="J10" s="171"/>
      <c r="K10" s="172"/>
      <c r="L10" s="171"/>
    </row>
    <row r="11" spans="1:12" ht="12.75">
      <c r="A11" s="183"/>
      <c r="B11" s="181"/>
      <c r="C11" s="174" t="s">
        <v>67</v>
      </c>
      <c r="D11" s="177" t="s">
        <v>68</v>
      </c>
      <c r="E11" s="177" t="s">
        <v>69</v>
      </c>
      <c r="F11" s="177" t="s">
        <v>70</v>
      </c>
      <c r="G11" s="177" t="s">
        <v>71</v>
      </c>
      <c r="H11" s="171"/>
      <c r="I11" s="178" t="s">
        <v>68</v>
      </c>
      <c r="J11" s="177" t="s">
        <v>69</v>
      </c>
      <c r="K11" s="178" t="s">
        <v>70</v>
      </c>
      <c r="L11" s="177" t="s">
        <v>72</v>
      </c>
    </row>
    <row r="12" spans="1:12" ht="12.75">
      <c r="A12" s="183"/>
      <c r="B12" s="191" t="s">
        <v>73</v>
      </c>
      <c r="C12" s="182" t="s">
        <v>74</v>
      </c>
      <c r="D12" s="176">
        <v>0.7</v>
      </c>
      <c r="E12" s="176">
        <v>0.7</v>
      </c>
      <c r="F12" s="176">
        <v>0.7</v>
      </c>
      <c r="G12" s="176">
        <v>0.7</v>
      </c>
      <c r="H12" s="171"/>
      <c r="I12" s="179">
        <v>0.5</v>
      </c>
      <c r="J12" s="180">
        <v>0.5</v>
      </c>
      <c r="K12" s="179">
        <v>0.5</v>
      </c>
      <c r="L12" s="180">
        <v>0.5</v>
      </c>
    </row>
    <row r="13" spans="1:12" ht="12.75">
      <c r="A13" s="183"/>
      <c r="B13" s="220" t="s">
        <v>75</v>
      </c>
      <c r="C13" s="221"/>
      <c r="D13" s="176">
        <v>0.6</v>
      </c>
      <c r="E13" s="176">
        <v>0.5</v>
      </c>
      <c r="F13" s="176">
        <v>0.4</v>
      </c>
      <c r="G13" s="176">
        <v>0.3</v>
      </c>
      <c r="H13" s="171"/>
      <c r="I13" s="180">
        <v>0.5</v>
      </c>
      <c r="J13" s="179">
        <v>0.4</v>
      </c>
      <c r="K13" s="180">
        <v>0.3</v>
      </c>
      <c r="L13" s="179">
        <v>0.2</v>
      </c>
    </row>
    <row r="14" spans="1:12" ht="12.75">
      <c r="A14" s="183"/>
      <c r="B14" s="220" t="s">
        <v>76</v>
      </c>
      <c r="C14" s="221"/>
      <c r="D14" s="176">
        <v>0.9</v>
      </c>
      <c r="E14" s="176">
        <v>0.85</v>
      </c>
      <c r="F14" s="176">
        <v>0.8</v>
      </c>
      <c r="G14" s="176">
        <v>0.75</v>
      </c>
      <c r="H14" s="171"/>
      <c r="I14" s="180">
        <v>0.75</v>
      </c>
      <c r="J14" s="179">
        <v>0.7</v>
      </c>
      <c r="K14" s="180">
        <v>0.65</v>
      </c>
      <c r="L14" s="179">
        <v>0.6</v>
      </c>
    </row>
    <row r="15" spans="1:12" ht="12.75">
      <c r="A15" s="183"/>
      <c r="B15" s="220" t="s">
        <v>77</v>
      </c>
      <c r="C15" s="221"/>
      <c r="D15" s="176">
        <v>0.33</v>
      </c>
      <c r="E15" s="176">
        <v>0.3</v>
      </c>
      <c r="F15" s="176">
        <v>0.27</v>
      </c>
      <c r="G15" s="176">
        <v>0.25</v>
      </c>
      <c r="H15" s="171"/>
      <c r="I15" s="180">
        <v>0.3</v>
      </c>
      <c r="J15" s="179">
        <v>0.27</v>
      </c>
      <c r="K15" s="180">
        <v>0.24</v>
      </c>
      <c r="L15" s="179">
        <v>0.22</v>
      </c>
    </row>
    <row r="16" spans="1:12" ht="12.75">
      <c r="A16" s="183"/>
      <c r="B16" s="220" t="s">
        <v>78</v>
      </c>
      <c r="C16" s="221"/>
      <c r="D16" s="176">
        <v>3</v>
      </c>
      <c r="E16" s="176">
        <v>3.25</v>
      </c>
      <c r="F16" s="176">
        <v>3.25</v>
      </c>
      <c r="G16" s="176">
        <v>3.25</v>
      </c>
      <c r="H16" s="171"/>
      <c r="I16" s="180">
        <v>2.75</v>
      </c>
      <c r="J16" s="179">
        <v>2.75</v>
      </c>
      <c r="K16" s="180">
        <v>2.75</v>
      </c>
      <c r="L16" s="179">
        <v>2.75</v>
      </c>
    </row>
    <row r="17" spans="1:12" ht="12.75">
      <c r="A17" s="183"/>
      <c r="B17" s="220" t="s">
        <v>79</v>
      </c>
      <c r="C17" s="221"/>
      <c r="D17" s="176">
        <v>1.2</v>
      </c>
      <c r="E17" s="176">
        <v>1.25</v>
      </c>
      <c r="F17" s="176">
        <v>1.25</v>
      </c>
      <c r="G17" s="176">
        <v>1.25</v>
      </c>
      <c r="H17" s="171"/>
      <c r="I17" s="180">
        <v>1.15</v>
      </c>
      <c r="J17" s="179">
        <v>1.15</v>
      </c>
      <c r="K17" s="180">
        <v>1.15</v>
      </c>
      <c r="L17" s="179">
        <v>1.15</v>
      </c>
    </row>
    <row r="18" spans="1:12" ht="12.75">
      <c r="A18" s="183"/>
      <c r="B18" s="220" t="s">
        <v>80</v>
      </c>
      <c r="C18" s="221"/>
      <c r="D18" s="176">
        <v>1</v>
      </c>
      <c r="E18" s="176">
        <v>1</v>
      </c>
      <c r="F18" s="176">
        <v>1</v>
      </c>
      <c r="G18" s="176">
        <v>1</v>
      </c>
      <c r="H18" s="171"/>
      <c r="I18" s="180">
        <v>1</v>
      </c>
      <c r="J18" s="179">
        <v>1</v>
      </c>
      <c r="K18" s="180">
        <v>1</v>
      </c>
      <c r="L18" s="179">
        <v>1</v>
      </c>
    </row>
    <row r="19" spans="1:12" ht="12.75">
      <c r="A19" s="183"/>
      <c r="B19" s="191"/>
      <c r="C19" s="182"/>
      <c r="D19" s="176"/>
      <c r="E19" s="176"/>
      <c r="F19" s="176"/>
      <c r="G19" s="176"/>
      <c r="H19" s="171"/>
      <c r="I19" s="180"/>
      <c r="J19" s="179"/>
      <c r="K19" s="180"/>
      <c r="L19" s="179"/>
    </row>
    <row r="20" spans="1:12" ht="12.75">
      <c r="A20" s="221" t="s">
        <v>81</v>
      </c>
      <c r="B20" s="221"/>
      <c r="C20" s="221"/>
      <c r="D20" s="173"/>
      <c r="E20" s="173"/>
      <c r="F20" s="173"/>
      <c r="G20" s="173"/>
      <c r="H20" s="171"/>
      <c r="I20" s="172"/>
      <c r="J20" s="171"/>
      <c r="K20" s="172"/>
      <c r="L20" s="171"/>
    </row>
    <row r="21" spans="1:12" ht="12.75">
      <c r="A21" s="183"/>
      <c r="B21" s="220" t="s">
        <v>82</v>
      </c>
      <c r="C21" s="221"/>
      <c r="D21" s="176">
        <v>0.95</v>
      </c>
      <c r="E21" s="176">
        <v>0.85</v>
      </c>
      <c r="F21" s="176">
        <v>0.8</v>
      </c>
      <c r="G21" s="176">
        <v>0.75</v>
      </c>
      <c r="H21" s="171"/>
      <c r="I21" s="180">
        <v>0.75</v>
      </c>
      <c r="J21" s="179">
        <v>0.7</v>
      </c>
      <c r="K21" s="180">
        <v>0.65</v>
      </c>
      <c r="L21" s="179">
        <v>0.6</v>
      </c>
    </row>
    <row r="22" spans="1:12" ht="12.75">
      <c r="A22" s="183"/>
      <c r="B22" s="220" t="s">
        <v>83</v>
      </c>
      <c r="C22" s="221"/>
      <c r="D22" s="176">
        <v>2.5</v>
      </c>
      <c r="E22" s="176">
        <v>2.15</v>
      </c>
      <c r="F22" s="176">
        <v>2.05</v>
      </c>
      <c r="G22" s="176">
        <v>2</v>
      </c>
      <c r="H22" s="171"/>
      <c r="I22" s="180">
        <v>2</v>
      </c>
      <c r="J22" s="179">
        <v>1.9</v>
      </c>
      <c r="K22" s="180">
        <v>1.8</v>
      </c>
      <c r="L22" s="179">
        <v>1.7</v>
      </c>
    </row>
    <row r="23" spans="1:12" ht="12.75">
      <c r="A23" s="183"/>
      <c r="B23" s="182" t="s">
        <v>84</v>
      </c>
      <c r="C23" s="171"/>
      <c r="D23" s="176">
        <v>0.75</v>
      </c>
      <c r="E23" s="176">
        <v>0.7</v>
      </c>
      <c r="F23" s="176">
        <v>0.65</v>
      </c>
      <c r="G23" s="176">
        <v>0.6</v>
      </c>
      <c r="H23" s="171"/>
      <c r="I23" s="179">
        <v>0.65</v>
      </c>
      <c r="J23" s="180">
        <v>0.6</v>
      </c>
      <c r="K23" s="179">
        <v>0.55</v>
      </c>
      <c r="L23" s="180">
        <v>0.5</v>
      </c>
    </row>
    <row r="24" spans="1:12" ht="12.75">
      <c r="A24" s="183"/>
      <c r="B24" s="220" t="s">
        <v>85</v>
      </c>
      <c r="C24" s="221"/>
      <c r="D24" s="176">
        <v>0.75</v>
      </c>
      <c r="E24" s="176">
        <v>0.7</v>
      </c>
      <c r="F24" s="176">
        <v>0.65</v>
      </c>
      <c r="G24" s="176">
        <v>0.6</v>
      </c>
      <c r="H24" s="171"/>
      <c r="I24" s="180">
        <v>0.65</v>
      </c>
      <c r="J24" s="179">
        <v>0.6</v>
      </c>
      <c r="K24" s="180">
        <v>0.55</v>
      </c>
      <c r="L24" s="179">
        <v>0.5</v>
      </c>
    </row>
    <row r="25" spans="1:12" ht="12.75">
      <c r="A25" s="183"/>
      <c r="B25" s="220" t="s">
        <v>86</v>
      </c>
      <c r="C25" s="221"/>
      <c r="D25" s="176">
        <v>1.75</v>
      </c>
      <c r="E25" s="176">
        <v>1.5</v>
      </c>
      <c r="F25" s="176">
        <v>1.25</v>
      </c>
      <c r="G25" s="176">
        <v>1</v>
      </c>
      <c r="H25" s="171"/>
      <c r="I25" s="180">
        <v>1.5</v>
      </c>
      <c r="J25" s="179">
        <v>1.25</v>
      </c>
      <c r="K25" s="180">
        <v>1</v>
      </c>
      <c r="L25" s="179">
        <v>0.75</v>
      </c>
    </row>
    <row r="26" spans="1:12" ht="12.75">
      <c r="A26" s="183"/>
      <c r="B26" s="220" t="s">
        <v>87</v>
      </c>
      <c r="C26" s="221"/>
      <c r="D26" s="176">
        <v>2</v>
      </c>
      <c r="E26" s="176">
        <v>1.75</v>
      </c>
      <c r="F26" s="176">
        <v>1.5</v>
      </c>
      <c r="G26" s="176">
        <v>1.25</v>
      </c>
      <c r="H26" s="171"/>
      <c r="I26" s="180">
        <v>1.6</v>
      </c>
      <c r="J26" s="179">
        <v>1.4</v>
      </c>
      <c r="K26" s="180">
        <v>1.2</v>
      </c>
      <c r="L26" s="179">
        <v>1</v>
      </c>
    </row>
    <row r="27" spans="1:12" ht="12.75">
      <c r="A27" s="183"/>
      <c r="B27" s="220" t="s">
        <v>88</v>
      </c>
      <c r="C27" s="221"/>
      <c r="D27" s="176">
        <v>0.3</v>
      </c>
      <c r="E27" s="176">
        <v>0.27</v>
      </c>
      <c r="F27" s="176">
        <v>0.24</v>
      </c>
      <c r="G27" s="176">
        <v>0.2</v>
      </c>
      <c r="H27" s="171"/>
      <c r="I27" s="180">
        <v>0.25</v>
      </c>
      <c r="J27" s="179">
        <v>0.22</v>
      </c>
      <c r="K27" s="180">
        <v>0.19</v>
      </c>
      <c r="L27" s="179">
        <v>0.15</v>
      </c>
    </row>
    <row r="28" spans="1:12" ht="12.75">
      <c r="A28" s="183"/>
      <c r="B28" s="182" t="s">
        <v>89</v>
      </c>
      <c r="C28" s="171"/>
      <c r="D28" s="176">
        <v>0.4</v>
      </c>
      <c r="E28" s="176">
        <v>0.37</v>
      </c>
      <c r="F28" s="176">
        <v>0.35</v>
      </c>
      <c r="G28" s="176">
        <v>0.32</v>
      </c>
      <c r="H28" s="171"/>
      <c r="I28" s="179">
        <v>0.35</v>
      </c>
      <c r="J28" s="180">
        <v>0.32</v>
      </c>
      <c r="K28" s="179">
        <v>0.3</v>
      </c>
      <c r="L28" s="180">
        <v>0.27</v>
      </c>
    </row>
    <row r="29" spans="1:12" ht="12.75">
      <c r="A29" s="183"/>
      <c r="B29" s="220" t="s">
        <v>90</v>
      </c>
      <c r="C29" s="221"/>
      <c r="D29" s="176">
        <v>0.3</v>
      </c>
      <c r="E29" s="176">
        <v>0.27</v>
      </c>
      <c r="F29" s="176">
        <v>0.24</v>
      </c>
      <c r="G29" s="176">
        <v>0.2</v>
      </c>
      <c r="H29" s="171"/>
      <c r="I29" s="180">
        <v>0.25</v>
      </c>
      <c r="J29" s="179">
        <v>0.22</v>
      </c>
      <c r="K29" s="180">
        <v>0.19</v>
      </c>
      <c r="L29" s="179">
        <v>0.15</v>
      </c>
    </row>
    <row r="30" spans="1:12" ht="12.75">
      <c r="A30" s="183"/>
      <c r="B30" s="182" t="s">
        <v>91</v>
      </c>
      <c r="C30" s="171"/>
      <c r="D30" s="176">
        <v>0.3</v>
      </c>
      <c r="E30" s="176">
        <v>0.27</v>
      </c>
      <c r="F30" s="176">
        <v>0.24</v>
      </c>
      <c r="G30" s="176">
        <v>0.2</v>
      </c>
      <c r="H30" s="171"/>
      <c r="I30" s="179">
        <v>0.25</v>
      </c>
      <c r="J30" s="180">
        <v>0.22</v>
      </c>
      <c r="K30" s="179">
        <v>0.19</v>
      </c>
      <c r="L30" s="180">
        <v>0.15</v>
      </c>
    </row>
    <row r="31" spans="1:12" ht="12.75">
      <c r="A31" s="183"/>
      <c r="B31" s="220" t="s">
        <v>92</v>
      </c>
      <c r="C31" s="221"/>
      <c r="D31" s="176">
        <v>0.3</v>
      </c>
      <c r="E31" s="176">
        <v>0.27</v>
      </c>
      <c r="F31" s="176">
        <v>0.24</v>
      </c>
      <c r="G31" s="176">
        <v>0.2</v>
      </c>
      <c r="H31" s="171"/>
      <c r="I31" s="180">
        <v>0.25</v>
      </c>
      <c r="J31" s="179">
        <v>0.22</v>
      </c>
      <c r="K31" s="180">
        <v>0.19</v>
      </c>
      <c r="L31" s="179">
        <v>0.15</v>
      </c>
    </row>
    <row r="32" spans="1:12" ht="12.75">
      <c r="A32" s="183"/>
      <c r="B32" s="220" t="s">
        <v>93</v>
      </c>
      <c r="C32" s="221"/>
      <c r="D32" s="176">
        <v>1</v>
      </c>
      <c r="E32" s="176">
        <v>1.25</v>
      </c>
      <c r="F32" s="176">
        <v>1.25</v>
      </c>
      <c r="G32" s="176">
        <v>1.25</v>
      </c>
      <c r="H32" s="171"/>
      <c r="I32" s="180">
        <v>1</v>
      </c>
      <c r="J32" s="179">
        <v>1</v>
      </c>
      <c r="K32" s="180">
        <v>1</v>
      </c>
      <c r="L32" s="179">
        <v>1</v>
      </c>
    </row>
    <row r="33" spans="1:12" ht="12.75">
      <c r="A33" s="183"/>
      <c r="B33" s="220" t="s">
        <v>94</v>
      </c>
      <c r="C33" s="221"/>
      <c r="D33" s="176">
        <v>1.35</v>
      </c>
      <c r="E33" s="176">
        <v>1.15</v>
      </c>
      <c r="F33" s="176">
        <v>0.9</v>
      </c>
      <c r="G33" s="176">
        <v>0.75</v>
      </c>
      <c r="H33" s="171"/>
      <c r="I33" s="180">
        <v>1.2</v>
      </c>
      <c r="J33" s="179">
        <v>1</v>
      </c>
      <c r="K33" s="180">
        <v>0.8</v>
      </c>
      <c r="L33" s="179">
        <v>0.6</v>
      </c>
    </row>
    <row r="34" spans="1:12" ht="12.75">
      <c r="A34" s="183"/>
      <c r="B34" s="220" t="s">
        <v>95</v>
      </c>
      <c r="C34" s="221"/>
      <c r="D34" s="176">
        <v>0.75</v>
      </c>
      <c r="E34" s="176">
        <v>0.75</v>
      </c>
      <c r="F34" s="176">
        <v>0.75</v>
      </c>
      <c r="G34" s="176">
        <v>0.75</v>
      </c>
      <c r="H34" s="171"/>
      <c r="I34" s="180">
        <v>0.65</v>
      </c>
      <c r="J34" s="179">
        <v>0.65</v>
      </c>
      <c r="K34" s="180">
        <v>0.65</v>
      </c>
      <c r="L34" s="179">
        <v>0.65</v>
      </c>
    </row>
    <row r="35" spans="1:12" ht="12.75">
      <c r="A35" s="183"/>
      <c r="B35" s="220" t="s">
        <v>96</v>
      </c>
      <c r="C35" s="221"/>
      <c r="D35" s="176">
        <v>0.75</v>
      </c>
      <c r="E35" s="176">
        <v>0.75</v>
      </c>
      <c r="F35" s="176">
        <v>0.75</v>
      </c>
      <c r="G35" s="176">
        <v>0.75</v>
      </c>
      <c r="H35" s="171"/>
      <c r="I35" s="180">
        <v>0.65</v>
      </c>
      <c r="J35" s="179">
        <v>0.65</v>
      </c>
      <c r="K35" s="180">
        <v>0.65</v>
      </c>
      <c r="L35" s="179">
        <v>0.65</v>
      </c>
    </row>
    <row r="36" spans="1:12" ht="12.75">
      <c r="A36" s="183"/>
      <c r="B36" s="220" t="s">
        <v>97</v>
      </c>
      <c r="C36" s="221"/>
      <c r="D36" s="176">
        <v>0.75</v>
      </c>
      <c r="E36" s="176">
        <v>0.75</v>
      </c>
      <c r="F36" s="176">
        <v>0.75</v>
      </c>
      <c r="G36" s="176">
        <v>0.75</v>
      </c>
      <c r="H36" s="171"/>
      <c r="I36" s="180">
        <v>0.65</v>
      </c>
      <c r="J36" s="179">
        <v>0.65</v>
      </c>
      <c r="K36" s="180">
        <v>0.65</v>
      </c>
      <c r="L36" s="179">
        <v>0.65</v>
      </c>
    </row>
    <row r="37" spans="1:12" ht="12.75">
      <c r="A37" s="183"/>
      <c r="B37" s="191"/>
      <c r="C37" s="182"/>
      <c r="D37" s="176"/>
      <c r="E37" s="176"/>
      <c r="F37" s="176"/>
      <c r="G37" s="176"/>
      <c r="H37" s="171"/>
      <c r="I37" s="180"/>
      <c r="J37" s="179"/>
      <c r="K37" s="180"/>
      <c r="L37" s="179"/>
    </row>
    <row r="38" spans="1:12" ht="13.5" customHeight="1">
      <c r="A38" s="222" t="s">
        <v>98</v>
      </c>
      <c r="B38" s="222"/>
      <c r="C38" s="222"/>
      <c r="D38" s="173"/>
      <c r="E38" s="173"/>
      <c r="F38" s="173"/>
      <c r="G38" s="173"/>
      <c r="H38" s="171"/>
      <c r="I38" s="171"/>
      <c r="J38" s="172"/>
      <c r="K38" s="171"/>
      <c r="L38" s="172"/>
    </row>
    <row r="39" spans="1:12" ht="12.75">
      <c r="A39" s="183"/>
      <c r="B39" s="220" t="s">
        <v>99</v>
      </c>
      <c r="C39" s="221"/>
      <c r="D39" s="223" t="s">
        <v>100</v>
      </c>
      <c r="E39" s="223"/>
      <c r="F39" s="223"/>
      <c r="G39" s="223"/>
      <c r="H39" s="171"/>
      <c r="I39" s="224" t="s">
        <v>100</v>
      </c>
      <c r="J39" s="224"/>
      <c r="K39" s="224"/>
      <c r="L39" s="224"/>
    </row>
    <row r="40" spans="1:12" ht="12.75">
      <c r="A40" s="183"/>
      <c r="B40" s="220" t="s">
        <v>101</v>
      </c>
      <c r="C40" s="221"/>
      <c r="D40" s="176">
        <v>0.4</v>
      </c>
      <c r="E40" s="176">
        <v>0.35</v>
      </c>
      <c r="F40" s="176">
        <v>0.3</v>
      </c>
      <c r="G40" s="176">
        <v>0.25</v>
      </c>
      <c r="H40" s="171"/>
      <c r="I40" s="180">
        <v>0.35</v>
      </c>
      <c r="J40" s="179">
        <v>0.3</v>
      </c>
      <c r="K40" s="180">
        <v>0.25</v>
      </c>
      <c r="L40" s="179">
        <v>0.2</v>
      </c>
    </row>
    <row r="41" spans="1:12" ht="12.75">
      <c r="A41" s="183"/>
      <c r="B41" s="220" t="s">
        <v>102</v>
      </c>
      <c r="C41" s="221"/>
      <c r="D41" s="176">
        <v>0.5</v>
      </c>
      <c r="E41" s="176">
        <v>0.45</v>
      </c>
      <c r="F41" s="176">
        <v>0.4</v>
      </c>
      <c r="G41" s="176">
        <v>0.35</v>
      </c>
      <c r="H41" s="171"/>
      <c r="I41" s="180">
        <v>0.4</v>
      </c>
      <c r="J41" s="179">
        <v>0.35</v>
      </c>
      <c r="K41" s="180">
        <v>0.3</v>
      </c>
      <c r="L41" s="179">
        <v>0.25</v>
      </c>
    </row>
    <row r="42" spans="1:12" ht="12.75">
      <c r="A42" s="183"/>
      <c r="B42" s="220" t="s">
        <v>103</v>
      </c>
      <c r="C42" s="221"/>
      <c r="D42" s="176">
        <v>0.2</v>
      </c>
      <c r="E42" s="176">
        <v>0.2</v>
      </c>
      <c r="F42" s="176">
        <v>0.2</v>
      </c>
      <c r="G42" s="176">
        <v>0.2</v>
      </c>
      <c r="H42" s="171"/>
      <c r="I42" s="180">
        <v>0.15</v>
      </c>
      <c r="J42" s="179">
        <v>0.15</v>
      </c>
      <c r="K42" s="180">
        <v>0.15</v>
      </c>
      <c r="L42" s="179">
        <v>0.15</v>
      </c>
    </row>
    <row r="43" spans="1:12" ht="12.75">
      <c r="A43" s="183"/>
      <c r="B43" s="220" t="s">
        <v>104</v>
      </c>
      <c r="C43" s="221"/>
      <c r="D43" s="176">
        <v>0.35</v>
      </c>
      <c r="E43" s="176">
        <v>0.35</v>
      </c>
      <c r="F43" s="176">
        <v>0.35</v>
      </c>
      <c r="G43" s="176">
        <v>0.35</v>
      </c>
      <c r="H43" s="171"/>
      <c r="I43" s="180">
        <v>0.3</v>
      </c>
      <c r="J43" s="179">
        <v>0.3</v>
      </c>
      <c r="K43" s="180">
        <v>0.3</v>
      </c>
      <c r="L43" s="179">
        <v>0.3</v>
      </c>
    </row>
    <row r="44" spans="1:12" ht="12.75">
      <c r="A44" s="183"/>
      <c r="B44" s="220" t="s">
        <v>105</v>
      </c>
      <c r="C44" s="221"/>
      <c r="D44" s="176">
        <v>0.4</v>
      </c>
      <c r="E44" s="176">
        <v>0.35</v>
      </c>
      <c r="F44" s="176">
        <v>0.3</v>
      </c>
      <c r="G44" s="176">
        <v>0.25</v>
      </c>
      <c r="H44" s="171"/>
      <c r="I44" s="180">
        <v>0.35</v>
      </c>
      <c r="J44" s="179">
        <v>0.3</v>
      </c>
      <c r="K44" s="180">
        <v>0.25</v>
      </c>
      <c r="L44" s="179">
        <v>0.2</v>
      </c>
    </row>
    <row r="45" spans="1:12" ht="12.75">
      <c r="A45" s="183"/>
      <c r="B45" s="182" t="s">
        <v>106</v>
      </c>
      <c r="C45" s="171"/>
      <c r="D45" s="176">
        <v>0.75</v>
      </c>
      <c r="E45" s="176">
        <v>0.7</v>
      </c>
      <c r="F45" s="176">
        <v>0.65</v>
      </c>
      <c r="G45" s="176">
        <v>0.6</v>
      </c>
      <c r="H45" s="171"/>
      <c r="I45" s="179">
        <v>0.65</v>
      </c>
      <c r="J45" s="180">
        <v>0.6</v>
      </c>
      <c r="K45" s="179">
        <v>0.55</v>
      </c>
      <c r="L45" s="180">
        <v>0.5</v>
      </c>
    </row>
    <row r="46" spans="1:12" ht="12.75">
      <c r="A46" s="183"/>
      <c r="B46" s="220" t="s">
        <v>107</v>
      </c>
      <c r="C46" s="221"/>
      <c r="D46" s="176">
        <v>2</v>
      </c>
      <c r="E46" s="176">
        <v>2</v>
      </c>
      <c r="F46" s="176">
        <v>2</v>
      </c>
      <c r="G46" s="176">
        <v>2</v>
      </c>
      <c r="H46" s="171"/>
      <c r="I46" s="180">
        <v>1.5</v>
      </c>
      <c r="J46" s="179">
        <v>1.5</v>
      </c>
      <c r="K46" s="180">
        <v>1.5</v>
      </c>
      <c r="L46" s="179">
        <v>1.5</v>
      </c>
    </row>
    <row r="47" spans="1:12" ht="12.75">
      <c r="A47" s="183"/>
      <c r="B47" s="220" t="s">
        <v>108</v>
      </c>
      <c r="C47" s="221"/>
      <c r="D47" s="176">
        <v>0.75</v>
      </c>
      <c r="E47" s="176">
        <v>0.7</v>
      </c>
      <c r="F47" s="176">
        <v>0.65</v>
      </c>
      <c r="G47" s="176">
        <v>0.6</v>
      </c>
      <c r="H47" s="171"/>
      <c r="I47" s="180">
        <v>0.65</v>
      </c>
      <c r="J47" s="179">
        <v>0.6</v>
      </c>
      <c r="K47" s="180">
        <v>0.55</v>
      </c>
      <c r="L47" s="179">
        <v>0.5</v>
      </c>
    </row>
    <row r="48" spans="1:12" ht="12.75">
      <c r="A48" s="183"/>
      <c r="B48" s="220" t="s">
        <v>109</v>
      </c>
      <c r="C48" s="221"/>
      <c r="D48" s="223" t="s">
        <v>100</v>
      </c>
      <c r="E48" s="223"/>
      <c r="F48" s="223"/>
      <c r="G48" s="223"/>
      <c r="H48" s="171"/>
      <c r="I48" s="224" t="s">
        <v>100</v>
      </c>
      <c r="J48" s="224"/>
      <c r="K48" s="224"/>
      <c r="L48" s="224"/>
    </row>
    <row r="49" spans="1:12" ht="12.75">
      <c r="A49" s="183"/>
      <c r="B49" s="220" t="s">
        <v>110</v>
      </c>
      <c r="C49" s="221"/>
      <c r="D49" s="223" t="s">
        <v>100</v>
      </c>
      <c r="E49" s="223"/>
      <c r="F49" s="223"/>
      <c r="G49" s="223"/>
      <c r="H49" s="171"/>
      <c r="I49" s="224" t="s">
        <v>100</v>
      </c>
      <c r="J49" s="224"/>
      <c r="K49" s="224"/>
      <c r="L49" s="224"/>
    </row>
    <row r="50" spans="1:12" ht="12.75">
      <c r="A50" s="183"/>
      <c r="B50" s="220" t="s">
        <v>111</v>
      </c>
      <c r="C50" s="221"/>
      <c r="D50" s="173"/>
      <c r="E50" s="173"/>
      <c r="F50" s="173"/>
      <c r="G50" s="173"/>
      <c r="H50" s="171"/>
      <c r="I50" s="171"/>
      <c r="J50" s="172"/>
      <c r="K50" s="171"/>
      <c r="L50" s="172"/>
    </row>
    <row r="51" spans="1:12" ht="12.75">
      <c r="A51" s="183"/>
      <c r="B51" s="220" t="s">
        <v>112</v>
      </c>
      <c r="C51" s="221"/>
      <c r="D51" s="173"/>
      <c r="E51" s="173"/>
      <c r="F51" s="173"/>
      <c r="G51" s="173"/>
      <c r="H51" s="171"/>
      <c r="I51" s="171"/>
      <c r="J51" s="172"/>
      <c r="K51" s="171"/>
      <c r="L51" s="172"/>
    </row>
    <row r="52" spans="1:12" ht="12.75">
      <c r="A52" s="183"/>
      <c r="B52" s="220" t="s">
        <v>113</v>
      </c>
      <c r="C52" s="221"/>
      <c r="D52" s="173"/>
      <c r="E52" s="173"/>
      <c r="F52" s="173"/>
      <c r="G52" s="173"/>
      <c r="H52" s="171"/>
      <c r="I52" s="171"/>
      <c r="J52" s="172"/>
      <c r="K52" s="171"/>
      <c r="L52" s="172"/>
    </row>
    <row r="53" spans="1:12" ht="12.75">
      <c r="A53" s="183"/>
      <c r="B53" s="220" t="s">
        <v>114</v>
      </c>
      <c r="C53" s="221"/>
      <c r="D53" s="173"/>
      <c r="E53" s="173"/>
      <c r="F53" s="173"/>
      <c r="G53" s="173"/>
      <c r="H53" s="171"/>
      <c r="I53" s="171"/>
      <c r="J53" s="172"/>
      <c r="K53" s="171"/>
      <c r="L53" s="172"/>
    </row>
  </sheetData>
  <mergeCells count="48">
    <mergeCell ref="B50:C50"/>
    <mergeCell ref="B51:C51"/>
    <mergeCell ref="B52:C52"/>
    <mergeCell ref="B53:C53"/>
    <mergeCell ref="I48:L48"/>
    <mergeCell ref="B49:C49"/>
    <mergeCell ref="D49:G49"/>
    <mergeCell ref="I49:L49"/>
    <mergeCell ref="B46:C46"/>
    <mergeCell ref="B47:C47"/>
    <mergeCell ref="B48:C48"/>
    <mergeCell ref="D48:G48"/>
    <mergeCell ref="B41:C41"/>
    <mergeCell ref="B42:C42"/>
    <mergeCell ref="B43:C43"/>
    <mergeCell ref="B44:C44"/>
    <mergeCell ref="B39:C39"/>
    <mergeCell ref="D39:G39"/>
    <mergeCell ref="I39:L39"/>
    <mergeCell ref="B40:C40"/>
    <mergeCell ref="B34:C34"/>
    <mergeCell ref="B35:C35"/>
    <mergeCell ref="B36:C36"/>
    <mergeCell ref="A38:C38"/>
    <mergeCell ref="B29:C29"/>
    <mergeCell ref="B31:C31"/>
    <mergeCell ref="B32:C32"/>
    <mergeCell ref="B33:C33"/>
    <mergeCell ref="B24:C24"/>
    <mergeCell ref="B25:C25"/>
    <mergeCell ref="B26:C26"/>
    <mergeCell ref="B27:C27"/>
    <mergeCell ref="B18:C18"/>
    <mergeCell ref="A20:C20"/>
    <mergeCell ref="B21:C21"/>
    <mergeCell ref="B22:C22"/>
    <mergeCell ref="B14:C14"/>
    <mergeCell ref="B15:C15"/>
    <mergeCell ref="B16:C16"/>
    <mergeCell ref="B17:C17"/>
    <mergeCell ref="B7:C7"/>
    <mergeCell ref="B8:C8"/>
    <mergeCell ref="A10:C10"/>
    <mergeCell ref="B13:C13"/>
    <mergeCell ref="A1:G1"/>
    <mergeCell ref="B5:C5"/>
    <mergeCell ref="B6:C6"/>
    <mergeCell ref="A4:C4"/>
  </mergeCells>
  <printOptions verticalCentered="1"/>
  <pageMargins left="0" right="0" top="0" bottom="0" header="0" footer="0"/>
  <pageSetup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="75" zoomScaleNormal="75" workbookViewId="0" topLeftCell="A1">
      <selection activeCell="A23" sqref="A23:A24"/>
    </sheetView>
  </sheetViews>
  <sheetFormatPr defaultColWidth="9.00390625" defaultRowHeight="15.75"/>
  <cols>
    <col min="1" max="1" width="9.00390625" style="2" customWidth="1"/>
    <col min="2" max="3" width="13.625" style="2" customWidth="1"/>
    <col min="4" max="4" width="1.25" style="27" customWidth="1"/>
    <col min="5" max="6" width="13.625" style="2" customWidth="1"/>
    <col min="7" max="7" width="1.25" style="47" customWidth="1"/>
    <col min="8" max="9" width="13.625" style="2" customWidth="1"/>
    <col min="10" max="10" width="1.25" style="21" customWidth="1"/>
    <col min="11" max="12" width="13.625" style="2" customWidth="1"/>
    <col min="13" max="16384" width="9.00390625" style="2" customWidth="1"/>
  </cols>
  <sheetData>
    <row r="1" spans="1:10" s="74" customFormat="1" ht="18.75">
      <c r="A1" s="113" t="s">
        <v>160</v>
      </c>
      <c r="D1" s="101"/>
      <c r="G1" s="102"/>
      <c r="J1" s="103"/>
    </row>
    <row r="2" spans="1:12" s="92" customFormat="1" ht="15.75" customHeight="1">
      <c r="A2" s="92" t="s">
        <v>51</v>
      </c>
      <c r="B2" s="98"/>
      <c r="C2" s="98"/>
      <c r="D2" s="98"/>
      <c r="E2" s="99"/>
      <c r="F2" s="99"/>
      <c r="G2" s="73"/>
      <c r="H2" s="73"/>
      <c r="I2" s="73"/>
      <c r="J2" s="100"/>
      <c r="K2" s="73"/>
      <c r="L2" s="73"/>
    </row>
    <row r="3" spans="2:12" s="92" customFormat="1" ht="15.75" customHeight="1">
      <c r="B3" s="98"/>
      <c r="C3" s="98"/>
      <c r="D3" s="98"/>
      <c r="E3" s="99"/>
      <c r="F3" s="99"/>
      <c r="G3" s="73"/>
      <c r="H3" s="73"/>
      <c r="I3" s="73"/>
      <c r="J3" s="100"/>
      <c r="K3" s="73"/>
      <c r="L3" s="73"/>
    </row>
    <row r="4" spans="2:5" ht="15.75" customHeight="1">
      <c r="B4" s="26"/>
      <c r="C4" s="26"/>
      <c r="E4" s="26"/>
    </row>
    <row r="5" spans="2:12" ht="15.75" customHeight="1">
      <c r="B5" s="206" t="s">
        <v>0</v>
      </c>
      <c r="C5" s="207"/>
      <c r="D5" s="43"/>
      <c r="E5" s="206" t="s">
        <v>1</v>
      </c>
      <c r="F5" s="208"/>
      <c r="H5" s="206" t="s">
        <v>2</v>
      </c>
      <c r="I5" s="208"/>
      <c r="J5" s="46"/>
      <c r="K5" s="209" t="s">
        <v>3</v>
      </c>
      <c r="L5" s="210"/>
    </row>
    <row r="6" spans="2:12" ht="15.75" customHeight="1">
      <c r="B6" s="22" t="s">
        <v>23</v>
      </c>
      <c r="C6" s="11" t="s">
        <v>4</v>
      </c>
      <c r="D6" s="44"/>
      <c r="E6" s="12" t="s">
        <v>23</v>
      </c>
      <c r="F6" s="22" t="s">
        <v>4</v>
      </c>
      <c r="H6" s="22" t="s">
        <v>23</v>
      </c>
      <c r="I6" s="22" t="s">
        <v>4</v>
      </c>
      <c r="J6" s="44"/>
      <c r="K6" s="12" t="s">
        <v>23</v>
      </c>
      <c r="L6" s="22" t="s">
        <v>4</v>
      </c>
    </row>
    <row r="7" spans="1:12" ht="15.75" customHeight="1">
      <c r="A7" s="96" t="s">
        <v>21</v>
      </c>
      <c r="B7" s="32">
        <v>3100000</v>
      </c>
      <c r="C7" s="36">
        <f>B7*2.39*12</f>
        <v>88908000</v>
      </c>
      <c r="D7" s="45"/>
      <c r="E7" s="63">
        <v>18000000</v>
      </c>
      <c r="F7" s="33">
        <f>E7*2.39*12</f>
        <v>516240000</v>
      </c>
      <c r="H7" s="32">
        <v>30000000</v>
      </c>
      <c r="I7" s="33">
        <f>H7*2.39*12</f>
        <v>860400000</v>
      </c>
      <c r="J7" s="51"/>
      <c r="K7" s="63">
        <v>55000000</v>
      </c>
      <c r="L7" s="33">
        <f>K7*2.39*12</f>
        <v>1577400000</v>
      </c>
    </row>
    <row r="8" spans="2:12" ht="15.75" customHeight="1">
      <c r="B8" s="32">
        <v>8000000</v>
      </c>
      <c r="C8" s="36">
        <f>B8*2.39*12</f>
        <v>229440000</v>
      </c>
      <c r="D8" s="45"/>
      <c r="E8" s="63">
        <v>25000000</v>
      </c>
      <c r="F8" s="33">
        <f>E8*2.39*12</f>
        <v>717000000</v>
      </c>
      <c r="H8" s="32">
        <v>45000000</v>
      </c>
      <c r="I8" s="33">
        <f>H8*2.39*12</f>
        <v>1290600000</v>
      </c>
      <c r="J8" s="51"/>
      <c r="K8" s="63">
        <v>60000000</v>
      </c>
      <c r="L8" s="33">
        <f>K8*2.39*12</f>
        <v>1720800000</v>
      </c>
    </row>
    <row r="9" spans="1:12" s="112" customFormat="1" ht="15.75" customHeight="1">
      <c r="A9" s="104" t="s">
        <v>22</v>
      </c>
      <c r="B9" s="105">
        <v>10000000</v>
      </c>
      <c r="C9" s="106">
        <f>B9*2.39*12</f>
        <v>286800000</v>
      </c>
      <c r="D9" s="107"/>
      <c r="E9" s="108">
        <v>30000000</v>
      </c>
      <c r="F9" s="109">
        <f>E9*2.39*12</f>
        <v>860400000</v>
      </c>
      <c r="G9" s="114"/>
      <c r="H9" s="105">
        <v>55000000</v>
      </c>
      <c r="I9" s="109">
        <f>H9*2.39*12</f>
        <v>1577400000</v>
      </c>
      <c r="J9" s="111"/>
      <c r="K9" s="108">
        <v>65000000</v>
      </c>
      <c r="L9" s="109">
        <f>K9*2.39*12</f>
        <v>1864200000</v>
      </c>
    </row>
    <row r="10" spans="1:12" s="112" customFormat="1" ht="15.75" customHeight="1">
      <c r="A10" s="104"/>
      <c r="B10" s="118"/>
      <c r="C10" s="123"/>
      <c r="D10" s="119"/>
      <c r="E10" s="120"/>
      <c r="F10" s="121"/>
      <c r="G10" s="122"/>
      <c r="H10" s="118"/>
      <c r="I10" s="121"/>
      <c r="J10" s="122"/>
      <c r="K10" s="118"/>
      <c r="L10" s="121"/>
    </row>
    <row r="11" spans="1:12" ht="15.75" customHeight="1">
      <c r="A11" s="96"/>
      <c r="B11" s="34"/>
      <c r="C11" s="115"/>
      <c r="D11" s="30"/>
      <c r="E11" s="34"/>
      <c r="F11" s="35"/>
      <c r="G11" s="49"/>
      <c r="H11" s="34"/>
      <c r="I11" s="35"/>
      <c r="J11" s="49"/>
      <c r="K11" s="34"/>
      <c r="L11" s="35"/>
    </row>
    <row r="12" spans="3:12" ht="15.75" customHeight="1">
      <c r="C12" s="64">
        <v>2003</v>
      </c>
      <c r="D12" s="39"/>
      <c r="E12" s="26"/>
      <c r="F12" s="65">
        <v>2004</v>
      </c>
      <c r="G12" s="50"/>
      <c r="H12" s="29"/>
      <c r="I12" s="64">
        <v>2005</v>
      </c>
      <c r="J12" s="52"/>
      <c r="K12" s="41"/>
      <c r="L12" s="64">
        <v>2006</v>
      </c>
    </row>
    <row r="13" spans="1:12" ht="15.75" customHeight="1">
      <c r="A13" s="53" t="s">
        <v>16</v>
      </c>
      <c r="B13" s="17"/>
      <c r="C13" s="54"/>
      <c r="D13" s="55"/>
      <c r="E13" s="14"/>
      <c r="F13" s="55"/>
      <c r="G13" s="56"/>
      <c r="H13" s="38"/>
      <c r="I13" s="54"/>
      <c r="J13" s="56"/>
      <c r="K13" s="28"/>
      <c r="L13" s="31"/>
    </row>
    <row r="14" spans="1:12" ht="15.75" customHeight="1">
      <c r="A14" s="4" t="s">
        <v>5</v>
      </c>
      <c r="B14" s="4"/>
      <c r="C14" s="13">
        <v>800000</v>
      </c>
      <c r="D14" s="57"/>
      <c r="E14" s="28"/>
      <c r="F14" s="57">
        <f aca="true" t="shared" si="0" ref="F14:F19">C14*25%+C14</f>
        <v>1000000</v>
      </c>
      <c r="G14" s="58"/>
      <c r="H14" s="28"/>
      <c r="I14" s="18">
        <f aca="true" t="shared" si="1" ref="I14:I19">F14*25%+F14</f>
        <v>1250000</v>
      </c>
      <c r="J14" s="59"/>
      <c r="K14" s="28"/>
      <c r="L14" s="5">
        <f aca="true" t="shared" si="2" ref="L14:L19">I14*25%+I14</f>
        <v>1562500</v>
      </c>
    </row>
    <row r="15" spans="1:12" ht="15.75" customHeight="1">
      <c r="A15" s="4" t="s">
        <v>6</v>
      </c>
      <c r="B15" s="4"/>
      <c r="C15" s="13">
        <v>400000</v>
      </c>
      <c r="D15" s="57"/>
      <c r="E15" s="28"/>
      <c r="F15" s="60">
        <f t="shared" si="0"/>
        <v>500000</v>
      </c>
      <c r="G15" s="61"/>
      <c r="H15" s="28"/>
      <c r="I15" s="18">
        <f t="shared" si="1"/>
        <v>625000</v>
      </c>
      <c r="J15" s="59"/>
      <c r="K15" s="28"/>
      <c r="L15" s="5">
        <f t="shared" si="2"/>
        <v>781250</v>
      </c>
    </row>
    <row r="16" spans="1:12" ht="15.75" customHeight="1">
      <c r="A16" s="4" t="s">
        <v>7</v>
      </c>
      <c r="B16" s="4"/>
      <c r="C16" s="13">
        <v>150000</v>
      </c>
      <c r="D16" s="57"/>
      <c r="E16" s="28"/>
      <c r="F16" s="57">
        <f t="shared" si="0"/>
        <v>187500</v>
      </c>
      <c r="G16" s="58"/>
      <c r="H16" s="28"/>
      <c r="I16" s="18">
        <f t="shared" si="1"/>
        <v>234375</v>
      </c>
      <c r="J16" s="59"/>
      <c r="K16" s="28"/>
      <c r="L16" s="5">
        <f t="shared" si="2"/>
        <v>292968.75</v>
      </c>
    </row>
    <row r="17" spans="1:12" ht="15.75" customHeight="1">
      <c r="A17" s="6" t="s">
        <v>8</v>
      </c>
      <c r="B17" s="6"/>
      <c r="C17" s="13">
        <v>1500000</v>
      </c>
      <c r="D17" s="57"/>
      <c r="E17" s="28"/>
      <c r="F17" s="57">
        <f t="shared" si="0"/>
        <v>1875000</v>
      </c>
      <c r="G17" s="58"/>
      <c r="H17" s="28"/>
      <c r="I17" s="18">
        <f t="shared" si="1"/>
        <v>2343750</v>
      </c>
      <c r="J17" s="59"/>
      <c r="K17" s="28"/>
      <c r="L17" s="5">
        <f t="shared" si="2"/>
        <v>2929687.5</v>
      </c>
    </row>
    <row r="18" spans="1:12" ht="15.75" customHeight="1">
      <c r="A18" s="4" t="s">
        <v>9</v>
      </c>
      <c r="B18" s="3"/>
      <c r="C18" s="13">
        <v>600000</v>
      </c>
      <c r="D18" s="57"/>
      <c r="E18" s="28"/>
      <c r="F18" s="57">
        <f t="shared" si="0"/>
        <v>750000</v>
      </c>
      <c r="G18" s="58"/>
      <c r="H18" s="28"/>
      <c r="I18" s="18">
        <f t="shared" si="1"/>
        <v>937500</v>
      </c>
      <c r="J18" s="59"/>
      <c r="K18" s="28"/>
      <c r="L18" s="5">
        <f t="shared" si="2"/>
        <v>1171875</v>
      </c>
    </row>
    <row r="19" spans="1:12" ht="15.75" customHeight="1">
      <c r="A19" s="7" t="s">
        <v>161</v>
      </c>
      <c r="B19" s="37"/>
      <c r="C19" s="13">
        <v>1050000</v>
      </c>
      <c r="D19" s="62"/>
      <c r="E19" s="28"/>
      <c r="F19" s="25">
        <f t="shared" si="0"/>
        <v>1312500</v>
      </c>
      <c r="G19" s="58"/>
      <c r="H19" s="40"/>
      <c r="I19" s="24">
        <f t="shared" si="1"/>
        <v>1640625</v>
      </c>
      <c r="J19" s="59"/>
      <c r="K19" s="40"/>
      <c r="L19" s="9">
        <f t="shared" si="2"/>
        <v>2050781.25</v>
      </c>
    </row>
    <row r="20" spans="1:12" ht="15.75" customHeight="1">
      <c r="A20" s="10" t="s">
        <v>14</v>
      </c>
      <c r="B20" s="19"/>
      <c r="C20" s="13">
        <f>SUM(C14:C19)</f>
        <v>4500000</v>
      </c>
      <c r="D20" s="25"/>
      <c r="E20" s="24"/>
      <c r="F20" s="25">
        <f>SUM(F14:F19)</f>
        <v>5625000</v>
      </c>
      <c r="G20" s="66"/>
      <c r="H20" s="24"/>
      <c r="I20" s="24">
        <f>SUM(I14:I19)</f>
        <v>7031250</v>
      </c>
      <c r="J20" s="67"/>
      <c r="K20" s="24"/>
      <c r="L20" s="13">
        <f>SUM(L14:L19)</f>
        <v>8789062.5</v>
      </c>
    </row>
    <row r="21" spans="1:12" ht="15.75" customHeight="1">
      <c r="A21" s="10"/>
      <c r="B21" s="19"/>
      <c r="C21" s="32"/>
      <c r="D21" s="62"/>
      <c r="E21" s="63"/>
      <c r="F21" s="32"/>
      <c r="G21" s="62"/>
      <c r="H21" s="63"/>
      <c r="I21" s="32"/>
      <c r="J21" s="62"/>
      <c r="K21" s="63"/>
      <c r="L21" s="5"/>
    </row>
    <row r="22" spans="1:12" ht="15.75" customHeight="1">
      <c r="A22" s="1" t="s">
        <v>15</v>
      </c>
      <c r="B22" s="19" t="s">
        <v>19</v>
      </c>
      <c r="C22" s="13">
        <f>SUM(C7-C20)</f>
        <v>84408000</v>
      </c>
      <c r="D22" s="25"/>
      <c r="E22" s="19"/>
      <c r="F22" s="25">
        <f>SUM(F7-F20)</f>
        <v>510615000</v>
      </c>
      <c r="G22" s="66"/>
      <c r="H22" s="24"/>
      <c r="I22" s="24">
        <f>SUM(I7-I20)</f>
        <v>853368750</v>
      </c>
      <c r="J22" s="67"/>
      <c r="K22" s="24"/>
      <c r="L22" s="13">
        <f>SUM(L7-L20)</f>
        <v>1568610937.5</v>
      </c>
    </row>
    <row r="23" spans="1:12" ht="15.75" customHeight="1">
      <c r="A23" s="1"/>
      <c r="B23" s="19"/>
      <c r="C23" s="24"/>
      <c r="D23" s="25"/>
      <c r="E23" s="19"/>
      <c r="F23" s="25"/>
      <c r="G23" s="66"/>
      <c r="H23" s="24"/>
      <c r="I23" s="24"/>
      <c r="J23" s="67"/>
      <c r="K23" s="24"/>
      <c r="L23" s="13"/>
    </row>
    <row r="24" spans="1:12" ht="15.75" customHeight="1">
      <c r="A24" s="10"/>
      <c r="B24" s="19"/>
      <c r="C24" s="24"/>
      <c r="D24" s="62"/>
      <c r="E24" s="28"/>
      <c r="F24" s="62"/>
      <c r="G24" s="58"/>
      <c r="H24" s="28"/>
      <c r="I24" s="23"/>
      <c r="J24" s="59"/>
      <c r="K24" s="28"/>
      <c r="L24" s="5"/>
    </row>
    <row r="25" spans="1:12" ht="15.75" customHeight="1">
      <c r="A25" s="1" t="s">
        <v>10</v>
      </c>
      <c r="B25" s="19"/>
      <c r="C25" s="32"/>
      <c r="D25" s="62"/>
      <c r="E25" s="63"/>
      <c r="F25" s="62"/>
      <c r="G25" s="58"/>
      <c r="H25" s="28"/>
      <c r="I25" s="23"/>
      <c r="J25" s="59"/>
      <c r="K25" s="28"/>
      <c r="L25" s="5"/>
    </row>
    <row r="26" spans="1:12" ht="15.75" customHeight="1">
      <c r="A26" s="10" t="s">
        <v>11</v>
      </c>
      <c r="B26" s="19"/>
      <c r="C26" s="13">
        <v>2500000</v>
      </c>
      <c r="D26" s="25"/>
      <c r="E26" s="24"/>
      <c r="F26" s="25">
        <f>C31</f>
        <v>2000000</v>
      </c>
      <c r="G26" s="66"/>
      <c r="H26" s="24"/>
      <c r="I26" s="24">
        <f>F31</f>
        <v>2000000</v>
      </c>
      <c r="J26" s="67"/>
      <c r="K26" s="24"/>
      <c r="L26" s="13">
        <f>I31</f>
        <v>2000000</v>
      </c>
    </row>
    <row r="27" spans="1:12" ht="15.75" customHeight="1">
      <c r="A27" s="204" t="s">
        <v>17</v>
      </c>
      <c r="B27" s="205"/>
      <c r="C27" s="13">
        <f>C22</f>
        <v>84408000</v>
      </c>
      <c r="D27" s="25"/>
      <c r="E27" s="17"/>
      <c r="F27" s="13">
        <f>F22</f>
        <v>510615000</v>
      </c>
      <c r="G27" s="66"/>
      <c r="H27" s="68"/>
      <c r="I27" s="24">
        <f>I22</f>
        <v>853368750</v>
      </c>
      <c r="J27" s="67"/>
      <c r="K27" s="68"/>
      <c r="L27" s="69">
        <f>L22</f>
        <v>1568610937.5</v>
      </c>
    </row>
    <row r="28" spans="1:12" ht="15.75" customHeight="1">
      <c r="A28" s="20" t="s">
        <v>20</v>
      </c>
      <c r="B28" s="8"/>
      <c r="C28" s="13">
        <f>SUM(C26:C27)</f>
        <v>86908000</v>
      </c>
      <c r="D28" s="25"/>
      <c r="E28" s="17"/>
      <c r="F28" s="13">
        <f>SUM(F26:F27)</f>
        <v>512615000</v>
      </c>
      <c r="G28" s="66"/>
      <c r="H28" s="24"/>
      <c r="I28" s="24">
        <f>SUM(I26:I27)</f>
        <v>855368750</v>
      </c>
      <c r="J28" s="67"/>
      <c r="K28" s="24"/>
      <c r="L28" s="13">
        <f>SUM(L26:L27)</f>
        <v>1570610937.5</v>
      </c>
    </row>
    <row r="29" spans="1:12" ht="15.75" customHeight="1">
      <c r="A29" s="20" t="s">
        <v>13</v>
      </c>
      <c r="B29" s="8"/>
      <c r="C29" s="13">
        <v>2000000</v>
      </c>
      <c r="D29" s="25"/>
      <c r="E29" s="28"/>
      <c r="F29" s="25">
        <v>2000000</v>
      </c>
      <c r="G29" s="66"/>
      <c r="H29" s="24"/>
      <c r="I29" s="24">
        <v>2000000</v>
      </c>
      <c r="J29" s="67"/>
      <c r="K29" s="24"/>
      <c r="L29" s="13">
        <v>2000000</v>
      </c>
    </row>
    <row r="30" spans="1:12" ht="15.75" customHeight="1">
      <c r="A30" s="20" t="s">
        <v>52</v>
      </c>
      <c r="B30" s="8"/>
      <c r="C30" s="13">
        <f>SUM(C28-C29)</f>
        <v>84908000</v>
      </c>
      <c r="D30" s="25"/>
      <c r="E30" s="28"/>
      <c r="F30" s="25">
        <f>SUM(F28-F29)</f>
        <v>510615000</v>
      </c>
      <c r="G30" s="66"/>
      <c r="H30" s="24"/>
      <c r="I30" s="24">
        <f>SUM(I28-I29)</f>
        <v>853368750</v>
      </c>
      <c r="J30" s="67"/>
      <c r="K30" s="24"/>
      <c r="L30" s="13">
        <f>SUM(L28-L29)</f>
        <v>1568610937.5</v>
      </c>
    </row>
    <row r="31" spans="1:12" ht="15.75" customHeight="1">
      <c r="A31" s="4" t="s">
        <v>12</v>
      </c>
      <c r="B31" s="8"/>
      <c r="C31" s="13">
        <v>2000000</v>
      </c>
      <c r="D31" s="25"/>
      <c r="E31" s="28"/>
      <c r="F31" s="25">
        <v>2000000</v>
      </c>
      <c r="G31" s="66"/>
      <c r="H31" s="24"/>
      <c r="I31" s="24">
        <v>2000000</v>
      </c>
      <c r="J31" s="67"/>
      <c r="K31" s="24"/>
      <c r="L31" s="13">
        <v>2000000</v>
      </c>
    </row>
    <row r="32" spans="1:12" ht="15.75" customHeight="1">
      <c r="A32" s="117" t="s">
        <v>162</v>
      </c>
      <c r="B32" s="8"/>
      <c r="C32" s="13"/>
      <c r="D32" s="25"/>
      <c r="E32" s="28"/>
      <c r="F32" s="25"/>
      <c r="G32" s="66"/>
      <c r="H32" s="24"/>
      <c r="I32" s="24"/>
      <c r="J32" s="67"/>
      <c r="K32" s="24"/>
      <c r="L32" s="13"/>
    </row>
    <row r="33" spans="1:12" ht="15.75" customHeight="1">
      <c r="A33" s="117" t="s">
        <v>163</v>
      </c>
      <c r="B33" s="8"/>
      <c r="C33" s="13">
        <f>C27*8</f>
        <v>675264000</v>
      </c>
      <c r="D33" s="25"/>
      <c r="E33" s="28"/>
      <c r="F33" s="25">
        <f>F27*8</f>
        <v>4084920000</v>
      </c>
      <c r="G33" s="66"/>
      <c r="H33" s="24"/>
      <c r="I33" s="24">
        <f>I27*8</f>
        <v>6826950000</v>
      </c>
      <c r="J33" s="67"/>
      <c r="K33" s="24"/>
      <c r="L33" s="13">
        <f>L27*8</f>
        <v>12548887500</v>
      </c>
    </row>
    <row r="34" spans="1:12" ht="15.75" customHeight="1">
      <c r="A34" s="117"/>
      <c r="B34" s="3"/>
      <c r="C34" s="13"/>
      <c r="D34" s="25"/>
      <c r="E34" s="28"/>
      <c r="F34" s="25"/>
      <c r="G34" s="66"/>
      <c r="H34" s="24"/>
      <c r="I34" s="24"/>
      <c r="J34" s="67"/>
      <c r="K34" s="24"/>
      <c r="L34" s="13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spans="2:12" s="16" customFormat="1" ht="15.75" customHeight="1">
      <c r="B46" s="15"/>
      <c r="C46" s="15"/>
      <c r="D46" s="15"/>
      <c r="E46" s="2"/>
      <c r="F46" s="2"/>
      <c r="G46" s="47"/>
      <c r="H46" s="2"/>
      <c r="I46" s="2"/>
      <c r="J46" s="21"/>
      <c r="K46" s="2"/>
      <c r="L46" s="2"/>
    </row>
  </sheetData>
  <mergeCells count="5">
    <mergeCell ref="A27:B27"/>
    <mergeCell ref="B5:C5"/>
    <mergeCell ref="H5:I5"/>
    <mergeCell ref="K5:L5"/>
    <mergeCell ref="E5:F5"/>
  </mergeCells>
  <printOptions horizontalCentered="1" verticalCentered="1"/>
  <pageMargins left="0.35" right="0.25" top="0" bottom="0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zoomScale="75" zoomScaleNormal="75" workbookViewId="0" topLeftCell="A1">
      <selection activeCell="A23" sqref="A23:A24"/>
    </sheetView>
  </sheetViews>
  <sheetFormatPr defaultColWidth="9.00390625" defaultRowHeight="15.75"/>
  <cols>
    <col min="1" max="1" width="9.00390625" style="2" customWidth="1"/>
    <col min="2" max="3" width="13.625" style="2" customWidth="1"/>
    <col min="4" max="4" width="1.25" style="27" customWidth="1"/>
    <col min="5" max="6" width="13.625" style="2" customWidth="1"/>
    <col min="7" max="7" width="1.25" style="47" customWidth="1"/>
    <col min="8" max="9" width="13.625" style="2" customWidth="1"/>
    <col min="10" max="10" width="1.25" style="21" customWidth="1"/>
    <col min="11" max="12" width="13.625" style="2" customWidth="1"/>
    <col min="13" max="16384" width="9.00390625" style="2" customWidth="1"/>
  </cols>
  <sheetData>
    <row r="1" spans="1:10" s="74" customFormat="1" ht="18.75">
      <c r="A1" s="113" t="s">
        <v>160</v>
      </c>
      <c r="D1" s="101"/>
      <c r="G1" s="102"/>
      <c r="J1" s="103"/>
    </row>
    <row r="2" spans="1:12" s="92" customFormat="1" ht="15.75" customHeight="1">
      <c r="A2" s="92" t="s">
        <v>53</v>
      </c>
      <c r="B2" s="98"/>
      <c r="C2" s="98"/>
      <c r="D2" s="98"/>
      <c r="E2" s="99"/>
      <c r="F2" s="99"/>
      <c r="G2" s="73"/>
      <c r="H2" s="73"/>
      <c r="I2" s="73"/>
      <c r="J2" s="100"/>
      <c r="K2" s="73"/>
      <c r="L2" s="73"/>
    </row>
    <row r="3" spans="2:12" s="92" customFormat="1" ht="15.75" customHeight="1">
      <c r="B3" s="98"/>
      <c r="C3" s="98"/>
      <c r="D3" s="98"/>
      <c r="E3" s="99"/>
      <c r="F3" s="99"/>
      <c r="G3" s="73"/>
      <c r="H3" s="73"/>
      <c r="I3" s="73"/>
      <c r="J3" s="100"/>
      <c r="K3" s="73"/>
      <c r="L3" s="73"/>
    </row>
    <row r="4" spans="2:5" ht="15.75" customHeight="1">
      <c r="B4" s="26"/>
      <c r="C4" s="26"/>
      <c r="E4" s="26"/>
    </row>
    <row r="5" spans="2:12" ht="15.75" customHeight="1">
      <c r="B5" s="206" t="s">
        <v>0</v>
      </c>
      <c r="C5" s="207"/>
      <c r="D5" s="43"/>
      <c r="E5" s="206" t="s">
        <v>1</v>
      </c>
      <c r="F5" s="208"/>
      <c r="H5" s="206" t="s">
        <v>2</v>
      </c>
      <c r="I5" s="208"/>
      <c r="J5" s="46"/>
      <c r="K5" s="209" t="s">
        <v>3</v>
      </c>
      <c r="L5" s="210"/>
    </row>
    <row r="6" spans="2:12" ht="15.75" customHeight="1">
      <c r="B6" s="22" t="s">
        <v>23</v>
      </c>
      <c r="C6" s="11" t="s">
        <v>4</v>
      </c>
      <c r="D6" s="44"/>
      <c r="E6" s="12" t="s">
        <v>23</v>
      </c>
      <c r="F6" s="22" t="s">
        <v>4</v>
      </c>
      <c r="H6" s="22" t="s">
        <v>23</v>
      </c>
      <c r="I6" s="22" t="s">
        <v>4</v>
      </c>
      <c r="J6" s="44"/>
      <c r="K6" s="12" t="s">
        <v>23</v>
      </c>
      <c r="L6" s="22" t="s">
        <v>4</v>
      </c>
    </row>
    <row r="7" spans="1:12" s="112" customFormat="1" ht="15.75" customHeight="1">
      <c r="A7" s="104" t="s">
        <v>21</v>
      </c>
      <c r="B7" s="105">
        <v>3100000</v>
      </c>
      <c r="C7" s="106">
        <f>B7*2.39*12</f>
        <v>88908000</v>
      </c>
      <c r="D7" s="107"/>
      <c r="E7" s="108">
        <v>18000000</v>
      </c>
      <c r="F7" s="109">
        <f>E7*2.39*12</f>
        <v>516240000</v>
      </c>
      <c r="G7" s="110"/>
      <c r="H7" s="105">
        <v>30000000</v>
      </c>
      <c r="I7" s="109">
        <f>H7*2.39*12</f>
        <v>860400000</v>
      </c>
      <c r="J7" s="111"/>
      <c r="K7" s="108">
        <v>55000000</v>
      </c>
      <c r="L7" s="109">
        <f>K7*2.39*12</f>
        <v>1577400000</v>
      </c>
    </row>
    <row r="8" spans="2:12" ht="15.75" customHeight="1">
      <c r="B8" s="32">
        <v>8000000</v>
      </c>
      <c r="C8" s="36">
        <f>B8*2.39*12</f>
        <v>229440000</v>
      </c>
      <c r="D8" s="45"/>
      <c r="E8" s="63">
        <v>25000000</v>
      </c>
      <c r="F8" s="33">
        <f>E8*2.39*12</f>
        <v>717000000</v>
      </c>
      <c r="H8" s="32">
        <v>45000000</v>
      </c>
      <c r="I8" s="33">
        <f>H8*2.39*12</f>
        <v>1290600000</v>
      </c>
      <c r="J8" s="51"/>
      <c r="K8" s="63">
        <v>60000000</v>
      </c>
      <c r="L8" s="33">
        <f>K8*2.39*12</f>
        <v>1720800000</v>
      </c>
    </row>
    <row r="9" spans="1:12" ht="15.75" customHeight="1">
      <c r="A9" s="96" t="s">
        <v>22</v>
      </c>
      <c r="B9" s="32">
        <v>10000000</v>
      </c>
      <c r="C9" s="36">
        <f>B9*2.39*12</f>
        <v>286800000</v>
      </c>
      <c r="D9" s="45"/>
      <c r="E9" s="63">
        <v>30000000</v>
      </c>
      <c r="F9" s="33">
        <f>E9*2.39*12</f>
        <v>860400000</v>
      </c>
      <c r="G9" s="48"/>
      <c r="H9" s="32">
        <v>55000000</v>
      </c>
      <c r="I9" s="33">
        <f>H9*2.39*12</f>
        <v>1577400000</v>
      </c>
      <c r="J9" s="51"/>
      <c r="K9" s="63">
        <v>65000000</v>
      </c>
      <c r="L9" s="33">
        <f>K9*2.39*12</f>
        <v>1864200000</v>
      </c>
    </row>
    <row r="10" spans="1:12" ht="15.75" customHeight="1">
      <c r="A10" s="96"/>
      <c r="B10" s="34"/>
      <c r="C10" s="116"/>
      <c r="D10" s="30"/>
      <c r="E10" s="97"/>
      <c r="F10" s="35"/>
      <c r="G10" s="49"/>
      <c r="H10" s="34"/>
      <c r="I10" s="35"/>
      <c r="J10" s="49"/>
      <c r="K10" s="34"/>
      <c r="L10" s="35"/>
    </row>
    <row r="11" spans="1:12" ht="15.75" customHeight="1">
      <c r="A11" s="96"/>
      <c r="B11" s="34"/>
      <c r="C11" s="115"/>
      <c r="D11" s="30"/>
      <c r="E11" s="34"/>
      <c r="F11" s="35"/>
      <c r="G11" s="49"/>
      <c r="H11" s="34"/>
      <c r="I11" s="35"/>
      <c r="J11" s="49"/>
      <c r="K11" s="34"/>
      <c r="L11" s="35"/>
    </row>
    <row r="12" spans="3:12" ht="15.75" customHeight="1">
      <c r="C12" s="64">
        <v>2003</v>
      </c>
      <c r="D12" s="39"/>
      <c r="E12" s="26"/>
      <c r="F12" s="65">
        <v>2004</v>
      </c>
      <c r="G12" s="50"/>
      <c r="H12" s="29"/>
      <c r="I12" s="64">
        <v>2005</v>
      </c>
      <c r="J12" s="52"/>
      <c r="K12" s="41"/>
      <c r="L12" s="64">
        <v>2006</v>
      </c>
    </row>
    <row r="13" spans="1:12" ht="15.75" customHeight="1">
      <c r="A13" s="53" t="s">
        <v>16</v>
      </c>
      <c r="B13" s="17"/>
      <c r="C13" s="54"/>
      <c r="D13" s="55"/>
      <c r="E13" s="14"/>
      <c r="F13" s="55"/>
      <c r="G13" s="56"/>
      <c r="H13" s="38"/>
      <c r="I13" s="54"/>
      <c r="J13" s="56"/>
      <c r="K13" s="28"/>
      <c r="L13" s="31"/>
    </row>
    <row r="14" spans="1:12" ht="15.75" customHeight="1">
      <c r="A14" s="4" t="s">
        <v>5</v>
      </c>
      <c r="B14" s="4"/>
      <c r="C14" s="13">
        <v>800000</v>
      </c>
      <c r="D14" s="57"/>
      <c r="E14" s="28"/>
      <c r="F14" s="57">
        <f aca="true" t="shared" si="0" ref="F14:F19">C14*25%+C14</f>
        <v>1000000</v>
      </c>
      <c r="G14" s="58"/>
      <c r="H14" s="28"/>
      <c r="I14" s="18">
        <f aca="true" t="shared" si="1" ref="I14:I19">F14*25%+F14</f>
        <v>1250000</v>
      </c>
      <c r="J14" s="59"/>
      <c r="K14" s="28"/>
      <c r="L14" s="5">
        <f aca="true" t="shared" si="2" ref="L14:L19">I14*25%+I14</f>
        <v>1562500</v>
      </c>
    </row>
    <row r="15" spans="1:12" ht="15.75" customHeight="1">
      <c r="A15" s="4" t="s">
        <v>6</v>
      </c>
      <c r="B15" s="4"/>
      <c r="C15" s="13">
        <v>400000</v>
      </c>
      <c r="D15" s="57"/>
      <c r="E15" s="28"/>
      <c r="F15" s="60">
        <f t="shared" si="0"/>
        <v>500000</v>
      </c>
      <c r="G15" s="61"/>
      <c r="H15" s="28"/>
      <c r="I15" s="18">
        <f t="shared" si="1"/>
        <v>625000</v>
      </c>
      <c r="J15" s="59"/>
      <c r="K15" s="28"/>
      <c r="L15" s="5">
        <f t="shared" si="2"/>
        <v>781250</v>
      </c>
    </row>
    <row r="16" spans="1:12" ht="15.75" customHeight="1">
      <c r="A16" s="4" t="s">
        <v>7</v>
      </c>
      <c r="B16" s="4"/>
      <c r="C16" s="13">
        <v>150000</v>
      </c>
      <c r="D16" s="57"/>
      <c r="E16" s="28"/>
      <c r="F16" s="57">
        <f t="shared" si="0"/>
        <v>187500</v>
      </c>
      <c r="G16" s="58"/>
      <c r="H16" s="28"/>
      <c r="I16" s="18">
        <f t="shared" si="1"/>
        <v>234375</v>
      </c>
      <c r="J16" s="59"/>
      <c r="K16" s="28"/>
      <c r="L16" s="5">
        <f t="shared" si="2"/>
        <v>292968.75</v>
      </c>
    </row>
    <row r="17" spans="1:12" ht="15.75" customHeight="1">
      <c r="A17" s="6" t="s">
        <v>8</v>
      </c>
      <c r="B17" s="6"/>
      <c r="C17" s="13">
        <v>1500000</v>
      </c>
      <c r="D17" s="57"/>
      <c r="E17" s="28"/>
      <c r="F17" s="57">
        <f t="shared" si="0"/>
        <v>1875000</v>
      </c>
      <c r="G17" s="58"/>
      <c r="H17" s="28"/>
      <c r="I17" s="18">
        <f t="shared" si="1"/>
        <v>2343750</v>
      </c>
      <c r="J17" s="59"/>
      <c r="K17" s="28"/>
      <c r="L17" s="5">
        <f t="shared" si="2"/>
        <v>2929687.5</v>
      </c>
    </row>
    <row r="18" spans="1:12" ht="15.75" customHeight="1">
      <c r="A18" s="4" t="s">
        <v>9</v>
      </c>
      <c r="B18" s="3"/>
      <c r="C18" s="13">
        <v>600000</v>
      </c>
      <c r="D18" s="57"/>
      <c r="E18" s="28"/>
      <c r="F18" s="57">
        <f t="shared" si="0"/>
        <v>750000</v>
      </c>
      <c r="G18" s="58"/>
      <c r="H18" s="28"/>
      <c r="I18" s="18">
        <f t="shared" si="1"/>
        <v>937500</v>
      </c>
      <c r="J18" s="59"/>
      <c r="K18" s="28"/>
      <c r="L18" s="5">
        <f t="shared" si="2"/>
        <v>1171875</v>
      </c>
    </row>
    <row r="19" spans="1:12" ht="15.75" customHeight="1">
      <c r="A19" s="7" t="s">
        <v>164</v>
      </c>
      <c r="B19" s="37"/>
      <c r="C19" s="13">
        <v>1050000</v>
      </c>
      <c r="D19" s="62"/>
      <c r="E19" s="28"/>
      <c r="F19" s="25">
        <f t="shared" si="0"/>
        <v>1312500</v>
      </c>
      <c r="G19" s="58"/>
      <c r="H19" s="40"/>
      <c r="I19" s="24">
        <f t="shared" si="1"/>
        <v>1640625</v>
      </c>
      <c r="J19" s="59"/>
      <c r="K19" s="40"/>
      <c r="L19" s="9">
        <f t="shared" si="2"/>
        <v>2050781.25</v>
      </c>
    </row>
    <row r="20" spans="1:12" ht="15.75" customHeight="1">
      <c r="A20" s="10" t="s">
        <v>14</v>
      </c>
      <c r="B20" s="19"/>
      <c r="C20" s="13">
        <f>SUM(C14:C19)</f>
        <v>4500000</v>
      </c>
      <c r="D20" s="25"/>
      <c r="E20" s="24"/>
      <c r="F20" s="25">
        <f>SUM(F14:F19)</f>
        <v>5625000</v>
      </c>
      <c r="G20" s="66"/>
      <c r="H20" s="24"/>
      <c r="I20" s="24">
        <f>SUM(I14:I19)</f>
        <v>7031250</v>
      </c>
      <c r="J20" s="67"/>
      <c r="K20" s="24"/>
      <c r="L20" s="13">
        <f>SUM(L14:L19)</f>
        <v>8789062.5</v>
      </c>
    </row>
    <row r="21" spans="1:12" ht="15.75" customHeight="1">
      <c r="A21" s="10"/>
      <c r="B21" s="19"/>
      <c r="C21" s="32"/>
      <c r="D21" s="62"/>
      <c r="E21" s="63"/>
      <c r="F21" s="32"/>
      <c r="G21" s="62"/>
      <c r="H21" s="63"/>
      <c r="I21" s="32"/>
      <c r="J21" s="62"/>
      <c r="K21" s="63"/>
      <c r="L21" s="5"/>
    </row>
    <row r="22" spans="1:12" ht="15.75" customHeight="1">
      <c r="A22" s="1" t="s">
        <v>15</v>
      </c>
      <c r="B22" s="19" t="s">
        <v>54</v>
      </c>
      <c r="C22" s="13">
        <f>SUM(C9-C20)</f>
        <v>282300000</v>
      </c>
      <c r="D22" s="25"/>
      <c r="E22" s="19"/>
      <c r="F22" s="25">
        <f>SUM(F9-F20)</f>
        <v>854775000</v>
      </c>
      <c r="G22" s="66"/>
      <c r="H22" s="24"/>
      <c r="I22" s="24">
        <f>SUM(I9-I20)</f>
        <v>1570368750</v>
      </c>
      <c r="J22" s="67"/>
      <c r="K22" s="24"/>
      <c r="L22" s="13">
        <f>SUM(L9-L20)</f>
        <v>1855410937.5</v>
      </c>
    </row>
    <row r="23" spans="1:12" ht="15.75" customHeight="1">
      <c r="A23" s="1"/>
      <c r="B23" s="19"/>
      <c r="C23" s="24"/>
      <c r="D23" s="25"/>
      <c r="E23" s="19"/>
      <c r="F23" s="25"/>
      <c r="G23" s="66"/>
      <c r="H23" s="24"/>
      <c r="I23" s="24"/>
      <c r="J23" s="67"/>
      <c r="K23" s="24"/>
      <c r="L23" s="13"/>
    </row>
    <row r="24" spans="1:12" ht="15.75" customHeight="1">
      <c r="A24" s="10"/>
      <c r="B24" s="19"/>
      <c r="C24" s="24"/>
      <c r="D24" s="62"/>
      <c r="E24" s="28"/>
      <c r="F24" s="62"/>
      <c r="G24" s="58"/>
      <c r="H24" s="28"/>
      <c r="I24" s="23"/>
      <c r="J24" s="59"/>
      <c r="K24" s="28"/>
      <c r="L24" s="5"/>
    </row>
    <row r="25" spans="1:12" ht="15.75" customHeight="1">
      <c r="A25" s="1" t="s">
        <v>10</v>
      </c>
      <c r="B25" s="19"/>
      <c r="C25" s="32"/>
      <c r="D25" s="62"/>
      <c r="E25" s="63"/>
      <c r="F25" s="62"/>
      <c r="G25" s="58"/>
      <c r="H25" s="28"/>
      <c r="I25" s="23"/>
      <c r="J25" s="59"/>
      <c r="K25" s="28"/>
      <c r="L25" s="5"/>
    </row>
    <row r="26" spans="1:12" ht="15.75" customHeight="1">
      <c r="A26" s="10" t="s">
        <v>11</v>
      </c>
      <c r="B26" s="19"/>
      <c r="C26" s="13">
        <v>2500000</v>
      </c>
      <c r="D26" s="25"/>
      <c r="E26" s="24"/>
      <c r="F26" s="25">
        <f>C31</f>
        <v>2000000</v>
      </c>
      <c r="G26" s="66"/>
      <c r="H26" s="24"/>
      <c r="I26" s="24">
        <f>F31</f>
        <v>2000000</v>
      </c>
      <c r="J26" s="67"/>
      <c r="K26" s="24"/>
      <c r="L26" s="13">
        <f>I31</f>
        <v>2000000</v>
      </c>
    </row>
    <row r="27" spans="1:12" ht="15.75" customHeight="1">
      <c r="A27" s="204" t="s">
        <v>17</v>
      </c>
      <c r="B27" s="205"/>
      <c r="C27" s="13">
        <f>C22</f>
        <v>282300000</v>
      </c>
      <c r="D27" s="25"/>
      <c r="E27" s="17"/>
      <c r="F27" s="13">
        <f>F22</f>
        <v>854775000</v>
      </c>
      <c r="G27" s="66"/>
      <c r="H27" s="68"/>
      <c r="I27" s="24">
        <f>I22</f>
        <v>1570368750</v>
      </c>
      <c r="J27" s="67"/>
      <c r="K27" s="68"/>
      <c r="L27" s="69">
        <f>L22</f>
        <v>1855410937.5</v>
      </c>
    </row>
    <row r="28" spans="1:12" ht="15.75" customHeight="1">
      <c r="A28" s="20" t="s">
        <v>20</v>
      </c>
      <c r="B28" s="8"/>
      <c r="C28" s="13">
        <f>SUM(C26:C27)</f>
        <v>284800000</v>
      </c>
      <c r="D28" s="25"/>
      <c r="E28" s="17"/>
      <c r="F28" s="13">
        <f>SUM(F26:F27)</f>
        <v>856775000</v>
      </c>
      <c r="G28" s="66"/>
      <c r="H28" s="24"/>
      <c r="I28" s="24">
        <f>SUM(I26:I27)</f>
        <v>1572368750</v>
      </c>
      <c r="J28" s="67"/>
      <c r="K28" s="24"/>
      <c r="L28" s="13">
        <f>SUM(L26:L27)</f>
        <v>1857410937.5</v>
      </c>
    </row>
    <row r="29" spans="1:12" ht="15.75" customHeight="1">
      <c r="A29" s="20" t="s">
        <v>13</v>
      </c>
      <c r="B29" s="8"/>
      <c r="C29" s="13">
        <v>2000000</v>
      </c>
      <c r="D29" s="25"/>
      <c r="E29" s="28"/>
      <c r="F29" s="25">
        <v>2000000</v>
      </c>
      <c r="G29" s="66"/>
      <c r="H29" s="24"/>
      <c r="I29" s="24">
        <v>2000000</v>
      </c>
      <c r="J29" s="67"/>
      <c r="K29" s="24"/>
      <c r="L29" s="13">
        <v>2000000</v>
      </c>
    </row>
    <row r="30" spans="1:12" ht="15.75" customHeight="1">
      <c r="A30" s="20" t="s">
        <v>52</v>
      </c>
      <c r="B30" s="8"/>
      <c r="C30" s="13">
        <f>SUM(C28-C29)</f>
        <v>282800000</v>
      </c>
      <c r="D30" s="25"/>
      <c r="E30" s="28"/>
      <c r="F30" s="25">
        <f>SUM(F28-F29)</f>
        <v>854775000</v>
      </c>
      <c r="G30" s="66"/>
      <c r="H30" s="24"/>
      <c r="I30" s="24">
        <f>SUM(I28-I29)</f>
        <v>1570368750</v>
      </c>
      <c r="J30" s="67"/>
      <c r="K30" s="24"/>
      <c r="L30" s="13">
        <f>SUM(L28-L29)</f>
        <v>1855410937.5</v>
      </c>
    </row>
    <row r="31" spans="1:12" ht="15.75" customHeight="1">
      <c r="A31" s="4" t="s">
        <v>12</v>
      </c>
      <c r="B31" s="8"/>
      <c r="C31" s="13">
        <v>2000000</v>
      </c>
      <c r="D31" s="25"/>
      <c r="E31" s="28"/>
      <c r="F31" s="25">
        <v>2000000</v>
      </c>
      <c r="G31" s="66"/>
      <c r="H31" s="24"/>
      <c r="I31" s="24">
        <v>2000000</v>
      </c>
      <c r="J31" s="67"/>
      <c r="K31" s="24"/>
      <c r="L31" s="13">
        <v>2000000</v>
      </c>
    </row>
    <row r="32" spans="1:12" ht="15.75" customHeight="1">
      <c r="A32" s="117" t="s">
        <v>162</v>
      </c>
      <c r="B32" s="8"/>
      <c r="C32" s="13"/>
      <c r="D32" s="25"/>
      <c r="E32" s="28"/>
      <c r="F32" s="25"/>
      <c r="G32" s="66"/>
      <c r="H32" s="24"/>
      <c r="I32" s="24"/>
      <c r="J32" s="67"/>
      <c r="K32" s="24"/>
      <c r="L32" s="13"/>
    </row>
    <row r="33" spans="1:12" ht="15.75" customHeight="1">
      <c r="A33" s="117" t="s">
        <v>163</v>
      </c>
      <c r="B33" s="8"/>
      <c r="C33" s="13">
        <f>C27*8</f>
        <v>2258400000</v>
      </c>
      <c r="D33" s="25"/>
      <c r="E33" s="28"/>
      <c r="F33" s="25">
        <f>F27*8</f>
        <v>6838200000</v>
      </c>
      <c r="G33" s="66"/>
      <c r="H33" s="24"/>
      <c r="I33" s="24">
        <f>I27*8</f>
        <v>12562950000</v>
      </c>
      <c r="J33" s="67"/>
      <c r="K33" s="24"/>
      <c r="L33" s="13">
        <f>L27*8</f>
        <v>14843287500</v>
      </c>
    </row>
    <row r="34" spans="1:12" ht="15.75" customHeight="1">
      <c r="A34" s="117"/>
      <c r="B34" s="3"/>
      <c r="C34" s="13"/>
      <c r="D34" s="25"/>
      <c r="E34" s="28"/>
      <c r="F34" s="25"/>
      <c r="G34" s="66"/>
      <c r="H34" s="24"/>
      <c r="I34" s="24"/>
      <c r="J34" s="67"/>
      <c r="K34" s="24"/>
      <c r="L34" s="13"/>
    </row>
    <row r="35" spans="1:4" ht="15.75" customHeight="1">
      <c r="A35" s="16"/>
      <c r="B35" s="15"/>
      <c r="C35" s="15"/>
      <c r="D35" s="15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spans="1:12" s="16" customFormat="1" ht="15.75" customHeight="1">
      <c r="A46" s="2"/>
      <c r="B46" s="2"/>
      <c r="C46" s="2"/>
      <c r="D46" s="27"/>
      <c r="E46" s="2"/>
      <c r="F46" s="2"/>
      <c r="G46" s="47"/>
      <c r="H46" s="2"/>
      <c r="I46" s="2"/>
      <c r="J46" s="21"/>
      <c r="K46" s="2"/>
      <c r="L46" s="2"/>
    </row>
  </sheetData>
  <mergeCells count="5">
    <mergeCell ref="K5:L5"/>
    <mergeCell ref="A27:B27"/>
    <mergeCell ref="B5:C5"/>
    <mergeCell ref="E5:F5"/>
    <mergeCell ref="H5:I5"/>
  </mergeCells>
  <printOptions horizontalCentered="1" verticalCentered="1"/>
  <pageMargins left="0.35" right="0.25" top="0" bottom="0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"/>
  <sheetViews>
    <sheetView workbookViewId="0" topLeftCell="A1">
      <selection activeCell="A23" sqref="A23:A24"/>
    </sheetView>
  </sheetViews>
  <sheetFormatPr defaultColWidth="9.00390625" defaultRowHeight="15.75"/>
  <cols>
    <col min="1" max="1" width="8.375" style="92" customWidth="1"/>
    <col min="2" max="2" width="6.50390625" style="92" customWidth="1"/>
    <col min="3" max="4" width="12.75390625" style="92" customWidth="1"/>
    <col min="5" max="5" width="1.12109375" style="92" customWidth="1"/>
    <col min="6" max="6" width="12.75390625" style="92" customWidth="1"/>
    <col min="7" max="7" width="13.125" style="92" customWidth="1"/>
    <col min="8" max="8" width="1.12109375" style="92" customWidth="1"/>
    <col min="9" max="9" width="12.75390625" style="92" customWidth="1"/>
    <col min="10" max="10" width="13.50390625" style="92" customWidth="1"/>
    <col min="11" max="11" width="1.12109375" style="92" customWidth="1"/>
    <col min="12" max="12" width="13.50390625" style="92" bestFit="1" customWidth="1"/>
    <col min="13" max="13" width="13.50390625" style="92" customWidth="1"/>
    <col min="14" max="16384" width="9.00390625" style="92" customWidth="1"/>
  </cols>
  <sheetData>
    <row r="1" ht="21" customHeight="1"/>
    <row r="2" s="113" customFormat="1" ht="18.75">
      <c r="A2" s="113" t="s">
        <v>165</v>
      </c>
    </row>
    <row r="3" ht="15.75">
      <c r="A3" s="92" t="s">
        <v>56</v>
      </c>
    </row>
    <row r="6" spans="1:15" s="129" customFormat="1" ht="15.75">
      <c r="A6" s="127"/>
      <c r="B6" s="148"/>
      <c r="C6" s="211">
        <v>2003</v>
      </c>
      <c r="D6" s="211"/>
      <c r="E6" s="142"/>
      <c r="F6" s="211">
        <v>2004</v>
      </c>
      <c r="G6" s="211"/>
      <c r="H6" s="142"/>
      <c r="I6" s="211">
        <v>2005</v>
      </c>
      <c r="J6" s="211"/>
      <c r="K6" s="142"/>
      <c r="L6" s="211">
        <v>2006</v>
      </c>
      <c r="M6" s="211"/>
      <c r="N6" s="128"/>
      <c r="O6" s="128"/>
    </row>
    <row r="7" spans="1:15" ht="16.5" thickBot="1">
      <c r="A7" s="125"/>
      <c r="B7" s="140"/>
      <c r="C7" s="151" t="s">
        <v>51</v>
      </c>
      <c r="D7" s="151" t="s">
        <v>53</v>
      </c>
      <c r="E7" s="143"/>
      <c r="F7" s="151" t="s">
        <v>51</v>
      </c>
      <c r="G7" s="151" t="s">
        <v>53</v>
      </c>
      <c r="H7" s="143"/>
      <c r="I7" s="151" t="s">
        <v>51</v>
      </c>
      <c r="J7" s="151" t="s">
        <v>53</v>
      </c>
      <c r="K7" s="143"/>
      <c r="L7" s="151" t="s">
        <v>51</v>
      </c>
      <c r="M7" s="151" t="s">
        <v>53</v>
      </c>
      <c r="N7" s="124"/>
      <c r="O7" s="124"/>
    </row>
    <row r="8" spans="1:15" ht="19.5" customHeight="1">
      <c r="A8" s="138" t="s">
        <v>52</v>
      </c>
      <c r="B8" s="138"/>
      <c r="C8" s="147">
        <f>LOW!C30</f>
        <v>84908000</v>
      </c>
      <c r="D8" s="147">
        <f>HIGH!C30</f>
        <v>282800000</v>
      </c>
      <c r="E8" s="144"/>
      <c r="F8" s="150">
        <f>LOW!F30</f>
        <v>510615000</v>
      </c>
      <c r="G8" s="147">
        <f>HIGH!F30</f>
        <v>854775000</v>
      </c>
      <c r="H8" s="144"/>
      <c r="I8" s="147">
        <f>LOW!I30</f>
        <v>853368750</v>
      </c>
      <c r="J8" s="147">
        <f>HIGH!I30</f>
        <v>1570368750</v>
      </c>
      <c r="K8" s="144"/>
      <c r="L8" s="147">
        <f>LOW!L30</f>
        <v>1568610937.5</v>
      </c>
      <c r="M8" s="147">
        <f>HIGH!L30</f>
        <v>1855410937.5</v>
      </c>
      <c r="N8" s="126"/>
      <c r="O8" s="124"/>
    </row>
    <row r="9" spans="1:15" ht="17.25" customHeight="1">
      <c r="A9" s="154" t="s">
        <v>18</v>
      </c>
      <c r="B9" s="152">
        <v>0.35</v>
      </c>
      <c r="C9" s="135">
        <f>C8*35%</f>
        <v>29717799.999999996</v>
      </c>
      <c r="D9" s="135">
        <f>D8*35%</f>
        <v>98980000</v>
      </c>
      <c r="E9" s="145"/>
      <c r="F9" s="134">
        <f>F8*35%</f>
        <v>178715250</v>
      </c>
      <c r="G9" s="134">
        <f>G8*35%</f>
        <v>299171250</v>
      </c>
      <c r="H9" s="144"/>
      <c r="I9" s="134">
        <f>I8*35%</f>
        <v>298679062.5</v>
      </c>
      <c r="J9" s="134">
        <f>J8*35%</f>
        <v>549629062.5</v>
      </c>
      <c r="K9" s="144"/>
      <c r="L9" s="134">
        <f>L8*35%</f>
        <v>549013828.125</v>
      </c>
      <c r="M9" s="134">
        <f>M8*35%</f>
        <v>649393828.125</v>
      </c>
      <c r="N9" s="126"/>
      <c r="O9" s="124"/>
    </row>
    <row r="10" spans="1:15" s="131" customFormat="1" ht="10.5" customHeight="1">
      <c r="A10" s="141"/>
      <c r="B10" s="153"/>
      <c r="C10" s="136">
        <f>SUM(C8-C9)</f>
        <v>55190200</v>
      </c>
      <c r="D10" s="136">
        <f>SUM(D8-D9)</f>
        <v>183820000</v>
      </c>
      <c r="E10" s="146"/>
      <c r="F10" s="136">
        <f>SUM(F8-F9)</f>
        <v>331899750</v>
      </c>
      <c r="G10" s="136">
        <f>SUM(G8-G9)</f>
        <v>555603750</v>
      </c>
      <c r="H10" s="146"/>
      <c r="I10" s="136">
        <f>SUM(I8-I9)</f>
        <v>554689687.5</v>
      </c>
      <c r="J10" s="136">
        <f>SUM(J8-J9)</f>
        <v>1020739687.5</v>
      </c>
      <c r="K10" s="146"/>
      <c r="L10" s="136">
        <f>SUM(L8-L9)</f>
        <v>1019597109.375</v>
      </c>
      <c r="M10" s="136">
        <f>SUM(M8-M9)</f>
        <v>1206017109.375</v>
      </c>
      <c r="N10" s="132"/>
      <c r="O10" s="133"/>
    </row>
    <row r="11" spans="1:15" ht="16.5" customHeight="1">
      <c r="A11" s="212" t="s">
        <v>167</v>
      </c>
      <c r="B11" s="215" t="s">
        <v>166</v>
      </c>
      <c r="C11" s="137">
        <f>C10*25%</f>
        <v>13797550</v>
      </c>
      <c r="D11" s="137">
        <f>D10*25%</f>
        <v>45955000</v>
      </c>
      <c r="E11" s="144"/>
      <c r="F11" s="137">
        <f>F10*25%</f>
        <v>82974937.5</v>
      </c>
      <c r="G11" s="137">
        <f>G10*25%</f>
        <v>138900937.5</v>
      </c>
      <c r="H11" s="144"/>
      <c r="I11" s="137">
        <f>I10*25%</f>
        <v>138672421.875</v>
      </c>
      <c r="J11" s="137">
        <f>J10*25%</f>
        <v>255184921.875</v>
      </c>
      <c r="K11" s="149"/>
      <c r="L11" s="137">
        <f>L10*25%</f>
        <v>254899277.34375</v>
      </c>
      <c r="M11" s="137">
        <f>M10*25%</f>
        <v>301504277.34375</v>
      </c>
      <c r="N11" s="126"/>
      <c r="O11" s="124"/>
    </row>
    <row r="12" spans="1:15" ht="16.5" customHeight="1">
      <c r="A12" s="213"/>
      <c r="B12" s="216"/>
      <c r="C12" s="137">
        <f>C10*12%</f>
        <v>6622824</v>
      </c>
      <c r="D12" s="137">
        <f>D10*12%</f>
        <v>22058400</v>
      </c>
      <c r="E12" s="144"/>
      <c r="F12" s="137">
        <f>F10*12%</f>
        <v>39827970</v>
      </c>
      <c r="G12" s="137">
        <f>G10*12%</f>
        <v>66672450</v>
      </c>
      <c r="H12" s="144"/>
      <c r="I12" s="137">
        <f>I10*12%</f>
        <v>66562762.5</v>
      </c>
      <c r="J12" s="137">
        <f>J10*12%</f>
        <v>122488762.5</v>
      </c>
      <c r="K12" s="149"/>
      <c r="L12" s="137">
        <f>L10*12%</f>
        <v>122351653.125</v>
      </c>
      <c r="M12" s="137">
        <f>M10*12%</f>
        <v>144722053.125</v>
      </c>
      <c r="N12" s="126"/>
      <c r="O12" s="124"/>
    </row>
    <row r="13" spans="1:15" ht="16.5" customHeight="1">
      <c r="A13" s="213"/>
      <c r="B13" s="216"/>
      <c r="C13" s="137">
        <f>C10*8%</f>
        <v>4415216</v>
      </c>
      <c r="D13" s="137">
        <f>D10*8%</f>
        <v>14705600</v>
      </c>
      <c r="E13" s="144"/>
      <c r="F13" s="137">
        <f>F10*8%</f>
        <v>26551980</v>
      </c>
      <c r="G13" s="137">
        <f>G10*8%</f>
        <v>44448300</v>
      </c>
      <c r="H13" s="144"/>
      <c r="I13" s="137">
        <f>I10*8%</f>
        <v>44375175</v>
      </c>
      <c r="J13" s="137">
        <f>J10*8%</f>
        <v>81659175</v>
      </c>
      <c r="K13" s="149"/>
      <c r="L13" s="137">
        <f>L10*8%</f>
        <v>81567768.75</v>
      </c>
      <c r="M13" s="137">
        <f>M10*8%</f>
        <v>96481368.75</v>
      </c>
      <c r="N13" s="126"/>
      <c r="O13" s="124"/>
    </row>
    <row r="14" spans="1:15" ht="16.5" customHeight="1">
      <c r="A14" s="213"/>
      <c r="B14" s="216"/>
      <c r="C14" s="137">
        <f>C10*8%</f>
        <v>4415216</v>
      </c>
      <c r="D14" s="137">
        <f>D10*8%</f>
        <v>14705600</v>
      </c>
      <c r="E14" s="144"/>
      <c r="F14" s="137">
        <f>F10*8%</f>
        <v>26551980</v>
      </c>
      <c r="G14" s="137">
        <f>G10*8%</f>
        <v>44448300</v>
      </c>
      <c r="H14" s="144"/>
      <c r="I14" s="137">
        <f>I10*8%</f>
        <v>44375175</v>
      </c>
      <c r="J14" s="137">
        <f>J10*8%</f>
        <v>81659175</v>
      </c>
      <c r="K14" s="149"/>
      <c r="L14" s="137">
        <f>L10*8%</f>
        <v>81567768.75</v>
      </c>
      <c r="M14" s="137">
        <f>M10*8%</f>
        <v>96481368.75</v>
      </c>
      <c r="N14" s="126"/>
      <c r="O14" s="124"/>
    </row>
    <row r="15" spans="1:15" ht="16.5" customHeight="1">
      <c r="A15" s="213"/>
      <c r="B15" s="216"/>
      <c r="C15" s="137">
        <f>C10*12%</f>
        <v>6622824</v>
      </c>
      <c r="D15" s="137">
        <f>D10*12%</f>
        <v>22058400</v>
      </c>
      <c r="E15" s="144"/>
      <c r="F15" s="137">
        <f>F10*12%</f>
        <v>39827970</v>
      </c>
      <c r="G15" s="137">
        <f>G10*12%</f>
        <v>66672450</v>
      </c>
      <c r="H15" s="144"/>
      <c r="I15" s="137">
        <f>I10*12%</f>
        <v>66562762.5</v>
      </c>
      <c r="J15" s="137">
        <f>J10*12%</f>
        <v>122488762.5</v>
      </c>
      <c r="K15" s="149"/>
      <c r="L15" s="137">
        <f>L10*12%</f>
        <v>122351653.125</v>
      </c>
      <c r="M15" s="137">
        <f>M10*12%</f>
        <v>144722053.125</v>
      </c>
      <c r="N15" s="126"/>
      <c r="O15" s="124"/>
    </row>
    <row r="16" spans="1:15" ht="16.5" customHeight="1">
      <c r="A16" s="213"/>
      <c r="B16" s="216"/>
      <c r="C16" s="137">
        <f>C10*10%</f>
        <v>5519020</v>
      </c>
      <c r="D16" s="137">
        <f>D10*10%</f>
        <v>18382000</v>
      </c>
      <c r="E16" s="144"/>
      <c r="F16" s="137">
        <f>F10*10%</f>
        <v>33189975</v>
      </c>
      <c r="G16" s="137">
        <f>G10*10%</f>
        <v>55560375</v>
      </c>
      <c r="H16" s="144"/>
      <c r="I16" s="137">
        <f>I10*10%</f>
        <v>55468968.75</v>
      </c>
      <c r="J16" s="137">
        <f>J10*10%</f>
        <v>102073968.75</v>
      </c>
      <c r="K16" s="149"/>
      <c r="L16" s="137">
        <f>L10*10%</f>
        <v>101959710.9375</v>
      </c>
      <c r="M16" s="137">
        <f>M10*10%</f>
        <v>120601710.9375</v>
      </c>
      <c r="N16" s="126"/>
      <c r="O16" s="124"/>
    </row>
    <row r="17" spans="1:15" ht="16.5" customHeight="1">
      <c r="A17" s="213"/>
      <c r="B17" s="216"/>
      <c r="C17" s="137">
        <f>C10*10%</f>
        <v>5519020</v>
      </c>
      <c r="D17" s="137">
        <f>D10*10%</f>
        <v>18382000</v>
      </c>
      <c r="E17" s="144"/>
      <c r="F17" s="137">
        <f>F10*10%</f>
        <v>33189975</v>
      </c>
      <c r="G17" s="137">
        <f>G10*10%</f>
        <v>55560375</v>
      </c>
      <c r="H17" s="144"/>
      <c r="I17" s="137">
        <f>I10*10%</f>
        <v>55468968.75</v>
      </c>
      <c r="J17" s="137">
        <f>J10*10%</f>
        <v>102073968.75</v>
      </c>
      <c r="K17" s="149"/>
      <c r="L17" s="137">
        <f>L10*10%</f>
        <v>101959710.9375</v>
      </c>
      <c r="M17" s="137">
        <f>M10*10%</f>
        <v>120601710.9375</v>
      </c>
      <c r="N17" s="126"/>
      <c r="O17" s="124"/>
    </row>
    <row r="18" spans="1:15" ht="16.5" customHeight="1">
      <c r="A18" s="214"/>
      <c r="B18" s="217"/>
      <c r="C18" s="137">
        <f>C10*15%</f>
        <v>8278530</v>
      </c>
      <c r="D18" s="137">
        <f>D10*15%</f>
        <v>27573000</v>
      </c>
      <c r="E18" s="144"/>
      <c r="F18" s="137">
        <f>F10*15%</f>
        <v>49784962.5</v>
      </c>
      <c r="G18" s="137">
        <f>G10*15%</f>
        <v>83340562.5</v>
      </c>
      <c r="H18" s="144"/>
      <c r="I18" s="137">
        <f>I10*15%</f>
        <v>83203453.125</v>
      </c>
      <c r="J18" s="137">
        <f>J10*15%</f>
        <v>153110953.125</v>
      </c>
      <c r="K18" s="149"/>
      <c r="L18" s="137">
        <f>L10*15%</f>
        <v>152939566.40625</v>
      </c>
      <c r="M18" s="137">
        <f>M10*15%</f>
        <v>180902566.40625</v>
      </c>
      <c r="N18" s="126"/>
      <c r="O18" s="124"/>
    </row>
    <row r="19" spans="1:15" ht="16.5" customHeight="1">
      <c r="A19" s="203"/>
      <c r="B19" s="201"/>
      <c r="C19" s="139"/>
      <c r="D19" s="134"/>
      <c r="E19" s="147"/>
      <c r="F19" s="134"/>
      <c r="G19" s="134"/>
      <c r="H19" s="147"/>
      <c r="I19" s="134"/>
      <c r="J19" s="134"/>
      <c r="K19" s="147"/>
      <c r="L19" s="134"/>
      <c r="M19" s="134"/>
      <c r="N19" s="126"/>
      <c r="O19" s="124"/>
    </row>
    <row r="20" spans="3:14" ht="15.75"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</row>
  </sheetData>
  <mergeCells count="6">
    <mergeCell ref="L6:M6"/>
    <mergeCell ref="A11:A18"/>
    <mergeCell ref="C6:D6"/>
    <mergeCell ref="F6:G6"/>
    <mergeCell ref="I6:J6"/>
    <mergeCell ref="B11:B18"/>
  </mergeCells>
  <printOptions horizontalCentered="1"/>
  <pageMargins left="0.25" right="0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</dc:creator>
  <cp:keywords/>
  <dc:description/>
  <cp:lastModifiedBy>dawn</cp:lastModifiedBy>
  <cp:lastPrinted>2003-01-25T00:04:49Z</cp:lastPrinted>
  <dcterms:created xsi:type="dcterms:W3CDTF">2003-01-06T18:59:20Z</dcterms:created>
  <dcterms:modified xsi:type="dcterms:W3CDTF">2003-01-25T00:07:42Z</dcterms:modified>
  <cp:category/>
  <cp:version/>
  <cp:contentType/>
  <cp:contentStatus/>
</cp:coreProperties>
</file>